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8_{81020D04-9D97-48CE-9987-5F3CAE6F5DDA}" xr6:coauthVersionLast="47" xr6:coauthVersionMax="47" xr10:uidLastSave="{00000000-0000-0000-0000-000000000000}"/>
  <bookViews>
    <workbookView xWindow="-120" yWindow="-120" windowWidth="29040" windowHeight="15720" tabRatio="778" xr2:uid="{00000000-000D-0000-FFFF-FFFF00000000}"/>
  </bookViews>
  <sheets>
    <sheet name="Start" sheetId="8" r:id="rId1"/>
    <sheet name="Overview" sheetId="1" r:id="rId2"/>
    <sheet name="Start-Up Costs Template" sheetId="5" r:id="rId3"/>
    <sheet name="Start-Up Costs Example" sheetId="3" r:id="rId4"/>
    <sheet name="P&amp;L Template" sheetId="7" r:id="rId5"/>
    <sheet name="P&amp;L Example" sheetId="4" r:id="rId6"/>
  </sheets>
  <definedNames>
    <definedName name="_xlnm.Print_Area" localSheetId="1">Overview!$B$1:$B$7</definedName>
    <definedName name="_xlnm.Print_Area" localSheetId="5">'P&amp;L Example'!$B$1:$O$23</definedName>
    <definedName name="_xlnm.Print_Area" localSheetId="4">'P&amp;L Template'!$B$1:$O$24</definedName>
    <definedName name="_xlnm.Print_Area" localSheetId="0">Start!$B$1:$B$8</definedName>
    <definedName name="_xlnm.Print_Area" localSheetId="3">'Start-Up Costs Example'!$B$1:$F$9</definedName>
    <definedName name="_xlnm.Print_Area" localSheetId="2">'Start-Up Costs Template'!$B$1:$F$9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7" l="1"/>
  <c r="F19" i="7"/>
  <c r="G19" i="7"/>
  <c r="H19" i="7"/>
  <c r="I19" i="7"/>
  <c r="J19" i="7"/>
  <c r="K19" i="7"/>
  <c r="L19" i="7"/>
  <c r="M19" i="7"/>
  <c r="N19" i="7"/>
  <c r="D19" i="7"/>
  <c r="C19" i="7"/>
  <c r="O18" i="7"/>
  <c r="N9" i="7"/>
  <c r="M9" i="7"/>
  <c r="L9" i="7"/>
  <c r="K9" i="7"/>
  <c r="J9" i="7"/>
  <c r="I9" i="7"/>
  <c r="H9" i="7"/>
  <c r="G9" i="7"/>
  <c r="F9" i="7"/>
  <c r="E9" i="7"/>
  <c r="D9" i="7"/>
  <c r="C9" i="7"/>
  <c r="D9" i="4"/>
  <c r="C18" i="4"/>
  <c r="D18" i="4"/>
  <c r="E18" i="4"/>
  <c r="F18" i="4"/>
  <c r="G18" i="4"/>
  <c r="H18" i="4"/>
  <c r="I18" i="4"/>
  <c r="J18" i="4"/>
  <c r="K18" i="4"/>
  <c r="L18" i="4"/>
  <c r="M18" i="4"/>
  <c r="N18" i="4"/>
  <c r="N9" i="4"/>
  <c r="M9" i="4"/>
  <c r="L9" i="4"/>
  <c r="K9" i="4"/>
  <c r="J9" i="4"/>
  <c r="I9" i="4"/>
  <c r="H9" i="4"/>
  <c r="G9" i="4"/>
  <c r="F9" i="4"/>
  <c r="E9" i="4"/>
  <c r="C9" i="4"/>
  <c r="B2" i="4"/>
  <c r="B2" i="7"/>
  <c r="B2" i="3"/>
  <c r="O19" i="7" l="1"/>
  <c r="O9" i="7"/>
  <c r="O18" i="4"/>
  <c r="O9" i="4"/>
  <c r="C2" i="7" l="1"/>
  <c r="C2" i="4"/>
  <c r="C10" i="7"/>
  <c r="D10" i="7"/>
  <c r="D11" i="7" s="1"/>
  <c r="E10" i="7"/>
  <c r="E11" i="7" s="1"/>
  <c r="F10" i="7"/>
  <c r="F11" i="7" s="1"/>
  <c r="G10" i="7"/>
  <c r="G11" i="7" s="1"/>
  <c r="H10" i="7"/>
  <c r="H11" i="7" s="1"/>
  <c r="I10" i="7"/>
  <c r="I11" i="7" s="1"/>
  <c r="J10" i="7"/>
  <c r="J11" i="7" s="1"/>
  <c r="K10" i="7"/>
  <c r="K11" i="7" s="1"/>
  <c r="L10" i="7"/>
  <c r="L11" i="7" s="1"/>
  <c r="M10" i="7"/>
  <c r="M11" i="7" s="1"/>
  <c r="N10" i="7"/>
  <c r="N11" i="7" s="1"/>
  <c r="C11" i="7" l="1"/>
  <c r="O10" i="7"/>
  <c r="C2" i="3"/>
  <c r="C2" i="5"/>
  <c r="F20" i="7" l="1"/>
  <c r="J20" i="7"/>
  <c r="N20" i="7"/>
  <c r="H20" i="7"/>
  <c r="I20" i="7"/>
  <c r="G20" i="7"/>
  <c r="K20" i="7"/>
  <c r="D20" i="7"/>
  <c r="L20" i="7"/>
  <c r="E20" i="7"/>
  <c r="M20" i="7"/>
  <c r="C20" i="7"/>
  <c r="O17" i="7"/>
  <c r="O16" i="7"/>
  <c r="O15" i="7"/>
  <c r="O14" i="7"/>
  <c r="O8" i="7"/>
  <c r="O7" i="7"/>
  <c r="O6" i="7"/>
  <c r="O5" i="7"/>
  <c r="F9" i="5"/>
  <c r="F8" i="5"/>
  <c r="F7" i="5"/>
  <c r="F6" i="5"/>
  <c r="F5" i="5"/>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6" i="3"/>
  <c r="F7" i="3"/>
  <c r="F8" i="3"/>
  <c r="F9" i="3"/>
  <c r="F5" i="3"/>
  <c r="F20" i="4" l="1"/>
  <c r="F22" i="4" s="1"/>
  <c r="M20" i="4"/>
  <c r="M22" i="4" s="1"/>
  <c r="I20" i="4"/>
  <c r="I22" i="4" s="1"/>
  <c r="E20" i="4"/>
  <c r="E22" i="4" s="1"/>
  <c r="J20" i="4"/>
  <c r="J22" i="4" s="1"/>
  <c r="L20" i="4"/>
  <c r="L22" i="4" s="1"/>
  <c r="H20" i="4"/>
  <c r="H22" i="4" s="1"/>
  <c r="D20" i="4"/>
  <c r="D22" i="4"/>
  <c r="N20" i="4"/>
  <c r="N22" i="4" s="1"/>
  <c r="K20" i="4"/>
  <c r="K22" i="4" s="1"/>
  <c r="G20" i="4"/>
  <c r="G22" i="4" s="1"/>
  <c r="M21" i="7"/>
  <c r="M23" i="7" s="1"/>
  <c r="C21" i="7"/>
  <c r="C23" i="7" s="1"/>
  <c r="D21" i="7"/>
  <c r="D23" i="7" s="1"/>
  <c r="H21" i="7"/>
  <c r="H23" i="7" s="1"/>
  <c r="N21" i="7"/>
  <c r="N23" i="7" s="1"/>
  <c r="E21" i="7"/>
  <c r="E23" i="7" s="1"/>
  <c r="G21" i="7"/>
  <c r="G23" i="7" s="1"/>
  <c r="J21" i="7"/>
  <c r="J23" i="7" s="1"/>
  <c r="K21" i="7"/>
  <c r="K23" i="7" s="1"/>
  <c r="L21" i="7"/>
  <c r="L23" i="7" s="1"/>
  <c r="I21" i="7"/>
  <c r="I23" i="7" s="1"/>
  <c r="F21" i="7"/>
  <c r="F23" i="7" s="1"/>
  <c r="O19" i="4"/>
  <c r="O10" i="4"/>
  <c r="F10" i="3"/>
  <c r="F10" i="5"/>
  <c r="O21" i="7" l="1"/>
  <c r="O11" i="4"/>
  <c r="C20" i="4" l="1"/>
  <c r="O20" i="7"/>
  <c r="O23" i="7" s="1"/>
  <c r="O11" i="7"/>
  <c r="O20" i="4" l="1"/>
  <c r="O22" i="4" s="1"/>
  <c r="C22" i="4"/>
</calcChain>
</file>

<file path=xl/sharedStrings.xml><?xml version="1.0" encoding="utf-8"?>
<sst xmlns="http://schemas.openxmlformats.org/spreadsheetml/2006/main" count="129" uniqueCount="59">
  <si>
    <t>BUSINESS START-UP FINANCIAL PLAN</t>
  </si>
  <si>
    <t xml:space="preserve">Creating a financial plan is where all of the business planning comes together. Once you have identified your product, the target market, and target customers, along with pricing, you are ready to begin forecasting costs, sales, and profit. These items along with your assumptions, will help you estimate your sales forecast. The other side of the business will be what expenses you expect to incur. This is important on an ongoing basis to see when you are profitable. It is also important as you start your business, to know what expenses you will need to fund before customer sales or the cash they generate is received. </t>
  </si>
  <si>
    <t xml:space="preserve">Keep track of your assumptions that you make for estimating Revenues and Cost of Goods Sold. For businesses that have not begun to operate yet, you should have an understanding of how to estimate these for your product or service.  Some estimating guidelines are below: </t>
  </si>
  <si>
    <t>START-UP COSTS</t>
  </si>
  <si>
    <t>Your Coffee Shop</t>
  </si>
  <si>
    <t>COST ITEMS</t>
  </si>
  <si>
    <t>MONTHS</t>
  </si>
  <si>
    <t>COST/ MONTH</t>
  </si>
  <si>
    <t>ONE-TIME COST</t>
  </si>
  <si>
    <t>TOTAL COST</t>
  </si>
  <si>
    <t>Advertising/Marketing</t>
  </si>
  <si>
    <t>Employee Salaries</t>
  </si>
  <si>
    <t>Employee Payroll Taxes and Benefits</t>
  </si>
  <si>
    <t>Rent/Lease Payments/Utilities</t>
  </si>
  <si>
    <t>Postage/Shipping</t>
  </si>
  <si>
    <t>ESTIMATED START-UP BUDGET</t>
  </si>
  <si>
    <t>REVENUE</t>
  </si>
  <si>
    <t>JAN</t>
  </si>
  <si>
    <t>FEB</t>
  </si>
  <si>
    <t>MAR</t>
  </si>
  <si>
    <t>APR</t>
  </si>
  <si>
    <t>MAY</t>
  </si>
  <si>
    <t>JUN</t>
  </si>
  <si>
    <t>JUL</t>
  </si>
  <si>
    <t>AUG</t>
  </si>
  <si>
    <t>SEP</t>
  </si>
  <si>
    <t>OCT</t>
  </si>
  <si>
    <t>NOV</t>
  </si>
  <si>
    <t>DEC</t>
  </si>
  <si>
    <t>YTD</t>
  </si>
  <si>
    <t>Estimated Product Sales</t>
  </si>
  <si>
    <t>Less Sales Returns &amp; Discounts</t>
  </si>
  <si>
    <t>Service Revenue</t>
  </si>
  <si>
    <t xml:space="preserve">Other Revenue </t>
  </si>
  <si>
    <t>Net Sales</t>
  </si>
  <si>
    <t>Cost of Goods Sold</t>
  </si>
  <si>
    <t>Gross Profit</t>
  </si>
  <si>
    <t>EXPENSES</t>
  </si>
  <si>
    <t>Salaries &amp; Wages</t>
  </si>
  <si>
    <t>Marketing/Advertising</t>
  </si>
  <si>
    <t>Sales Commissions</t>
  </si>
  <si>
    <t>Rent</t>
  </si>
  <si>
    <t>Other 1</t>
  </si>
  <si>
    <t>Total Expenses</t>
  </si>
  <si>
    <t>Income Before Taxes</t>
  </si>
  <si>
    <t>Income Tax Expense</t>
  </si>
  <si>
    <t>NET INCOME</t>
  </si>
  <si>
    <t>ABOUT THIS TEMPLATE</t>
  </si>
  <si>
    <t>Additional instructions have been provided in column A in all worksheets. This text has been intentionally hidden. To remove text, select column A, then select DELETE. To unhide text, select column A, then change font color.</t>
  </si>
  <si>
    <t>To learn more about tables, press SHIFT and then F10 within a table, select the TABLE option, and then select ALTERNATIVE TEXT.</t>
  </si>
  <si>
    <t xml:space="preserve">Create a Business Start-up Financial Plan using this template. </t>
  </si>
  <si>
    <t xml:space="preserve">Get an overview of a financial plan in Overview worksheet. </t>
  </si>
  <si>
    <t xml:space="preserve">Use the Start-up Costs Template and P&amp;L Template worksheets to keep account of Start-up Costs and Profit &amp; Loss. </t>
  </si>
  <si>
    <t xml:space="preserve">Note: </t>
  </si>
  <si>
    <t>Start-Up Costs Example and P&amp;L Example worksheets contain sample data in tables.</t>
  </si>
  <si>
    <t xml:space="preserve">Revenues: Begin by determining from your target market (the group of prospective customers, businesses or consumers) how many of these would be targets in the first year. What percentage of these do you expect to close? What is an average transaction for them to purchase your product or service? How many can you do in the first month, the second, and so on? You may want to start with a number in the first month and grow it by a percentage, say 10%.  As an example, if you sell cleaning services to small businesses in  your town and there are 500 businesses that you think need the service. If the average contract is for $250/month, then you need to estimate how many businesses you can sign to a contract in each month for the first year. </t>
  </si>
  <si>
    <t xml:space="preserve">Cost of Goods Sold (COGS): This should be calculated for products and some services.  It is the included cost to produce the product.  For instance, if you sell clothing, the COGS would be what price you paid to buy the clothing from a manufacturer.  If you make them yourself, it would be the cost of the materials and labour to make them. For services, it would be the direct labour cost for an hour of billable work.  Everything below Gross Profit on the P&amp;L are fixed or overhead costs for the overall business, such as rent or telephone or even marketing. </t>
  </si>
  <si>
    <r>
      <rPr>
        <b/>
        <sz val="9"/>
        <color rgb="FFC00000"/>
        <rFont val="Calibri"/>
        <family val="2"/>
        <scheme val="minor"/>
      </rPr>
      <t>Projected Start-Up Costs:</t>
    </r>
    <r>
      <rPr>
        <sz val="9"/>
        <color rgb="FFC00000"/>
        <rFont val="Calibri"/>
        <family val="2"/>
        <scheme val="minor"/>
      </rPr>
      <t xml:space="preserve"> </t>
    </r>
    <r>
      <rPr>
        <sz val="9"/>
        <color rgb="FF2F2F2F"/>
        <rFont val="Calibri"/>
        <family val="2"/>
        <scheme val="minor"/>
      </rPr>
      <t xml:space="preserve">The table in the next tab, Start-Up Costs Template, provides a blank template with some instructions for getting started.  The next tab, Start-Up Costs Example, shows a sample of ongoing and one-time cost items that you might need to open your business. Many businesses are paid on credit over time and don’t have cash coming in immediately. It is important to estimate when cash will begin to flow into the company by making an assumption about how many months of recurring items, in addition to one-time expense, you will have to fund out of savings or an initial investment.  </t>
    </r>
  </si>
  <si>
    <r>
      <rPr>
        <b/>
        <sz val="9"/>
        <color rgb="FFC00000"/>
        <rFont val="Calibri"/>
        <family val="2"/>
        <scheme val="minor"/>
      </rPr>
      <t>Projected Profit and Loss Model:</t>
    </r>
    <r>
      <rPr>
        <sz val="9"/>
        <color rgb="FF2F2F2F"/>
        <rFont val="Calibri"/>
        <family val="2"/>
        <scheme val="minor"/>
      </rPr>
      <t xml:space="preserve"> In the tab, label P&amp;L Template, you will find a blank template to do Sales Forecasting and a Profit and Loss Model. The next tab, P&amp;L Example, shows a sample of the projections a small business is forecasting for their first 12 months of operations. The top portion of the table in each model shows projected sales and gross profit. This is a good place to begin creating your sales forecast. The next section, below, itemizes the recurring expenses you are projecting for the same months. These should be consistent with the estimated start-up costs you completed in the prior section. At the bottom of this model, you will begin to see when you are becoming profitable and what expense items are the most impactful to your profitability.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</si>
</sst>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quot;$&quot;#,##0\)"/>
    <numFmt numFmtId="165" formatCode="[$-409]mmmm\ d\,\ yyyy;@"/>
    <numFmt numFmtId="166" formatCode="&quot;$&quot;#,##0"/>
  </numFmts>
  <fonts count="20">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b/>
      <sz val="11"/>
      <color theme="1"/>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
      <b/>
      <sz val="12"/>
      <color theme="0"/>
      <name val="Calibri"/>
      <family val="2"/>
      <scheme val="minor"/>
    </font>
    <font>
      <b/>
      <sz val="10"/>
      <color theme="0"/>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9"/>
      <color theme="0"/>
      <name val="Calibri"/>
      <family val="2"/>
      <scheme val="minor"/>
    </font>
    <font>
      <b/>
      <sz val="9"/>
      <color rgb="FFC00000"/>
      <name val="Calibri"/>
      <family val="2"/>
      <scheme val="minor"/>
    </font>
    <font>
      <sz val="9"/>
      <color rgb="FFC00000"/>
      <name val="Calibri"/>
      <family val="2"/>
      <scheme val="minor"/>
    </font>
  </fonts>
  <fills count="6">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s>
  <borders count="35">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right/>
      <top style="thin">
        <color theme="1" tint="0.249977111117893"/>
      </top>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bottom style="thick">
        <color rgb="FFD83B01"/>
      </bottom>
      <diagonal/>
    </border>
    <border>
      <left style="thin">
        <color theme="1" tint="0.249977111117893"/>
      </left>
      <right style="thin">
        <color theme="1" tint="0.249977111117893"/>
      </right>
      <top/>
      <bottom style="thick">
        <color rgb="FFD83B01"/>
      </bottom>
      <diagonal/>
    </border>
    <border>
      <left style="thin">
        <color theme="1" tint="0.249977111117893"/>
      </left>
      <right/>
      <top/>
      <bottom style="thick">
        <color rgb="FFD83B01"/>
      </bottom>
      <diagonal/>
    </border>
    <border>
      <left/>
      <right style="thin">
        <color theme="1" tint="0.24994659260841701"/>
      </right>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s>
  <cellStyleXfs count="1">
    <xf numFmtId="0" fontId="0" fillId="0" borderId="0"/>
  </cellStyleXfs>
  <cellXfs count="132">
    <xf numFmtId="0" fontId="0" fillId="0" borderId="0" xfId="0"/>
    <xf numFmtId="0" fontId="0" fillId="3" borderId="0" xfId="0" applyFill="1"/>
    <xf numFmtId="0" fontId="0" fillId="4" borderId="0" xfId="0" applyFill="1"/>
    <xf numFmtId="0" fontId="0" fillId="4" borderId="0" xfId="0"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4" fillId="5" borderId="1" xfId="0" applyFont="1" applyFill="1" applyBorder="1" applyAlignment="1">
      <alignment horizontal="center" vertical="center"/>
    </xf>
    <xf numFmtId="166" fontId="4" fillId="5" borderId="1" xfId="0" applyNumberFormat="1" applyFont="1" applyFill="1" applyBorder="1" applyAlignment="1">
      <alignment horizontal="center" vertical="center"/>
    </xf>
    <xf numFmtId="0" fontId="5" fillId="5" borderId="1" xfId="0" applyFont="1" applyFill="1" applyBorder="1" applyAlignment="1">
      <alignment horizontal="left" vertical="center" wrapText="1"/>
    </xf>
    <xf numFmtId="0" fontId="3" fillId="4" borderId="0" xfId="0" applyFont="1" applyFill="1" applyAlignment="1">
      <alignment horizontal="left" vertical="center"/>
    </xf>
    <xf numFmtId="0" fontId="3" fillId="3" borderId="0" xfId="0" applyFont="1" applyFill="1" applyAlignment="1">
      <alignment horizontal="left" vertical="center"/>
    </xf>
    <xf numFmtId="0" fontId="5" fillId="5" borderId="1" xfId="0" applyFont="1" applyFill="1" applyBorder="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vertical="center"/>
    </xf>
    <xf numFmtId="0" fontId="7" fillId="4"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center" vertical="center"/>
    </xf>
    <xf numFmtId="0" fontId="5" fillId="5" borderId="10" xfId="0" applyFont="1" applyFill="1" applyBorder="1" applyAlignment="1">
      <alignment horizontal="left" vertical="center"/>
    </xf>
    <xf numFmtId="164" fontId="4" fillId="5" borderId="1" xfId="0" applyNumberFormat="1" applyFont="1" applyFill="1" applyBorder="1" applyAlignment="1">
      <alignment horizontal="center" vertical="center"/>
    </xf>
    <xf numFmtId="164" fontId="6" fillId="5" borderId="13" xfId="0" applyNumberFormat="1" applyFont="1" applyFill="1" applyBorder="1" applyAlignment="1">
      <alignment horizontal="center" vertical="center"/>
    </xf>
    <xf numFmtId="164" fontId="6" fillId="5" borderId="1" xfId="0" applyNumberFormat="1" applyFont="1" applyFill="1" applyBorder="1" applyAlignment="1">
      <alignment horizontal="center" vertical="center"/>
    </xf>
    <xf numFmtId="0" fontId="5" fillId="5" borderId="10" xfId="0" applyFont="1" applyFill="1" applyBorder="1" applyAlignment="1">
      <alignment horizontal="left" vertical="center" wrapText="1"/>
    </xf>
    <xf numFmtId="164" fontId="5" fillId="5" borderId="1" xfId="0" applyNumberFormat="1" applyFont="1" applyFill="1" applyBorder="1" applyAlignment="1">
      <alignment horizontal="center" vertical="center" wrapText="1"/>
    </xf>
    <xf numFmtId="164" fontId="5" fillId="5" borderId="13" xfId="0" applyNumberFormat="1" applyFont="1" applyFill="1" applyBorder="1" applyAlignment="1">
      <alignment horizontal="center" vertical="center" wrapText="1"/>
    </xf>
    <xf numFmtId="0" fontId="9"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5" borderId="4" xfId="0" applyFont="1" applyFill="1" applyBorder="1" applyAlignment="1">
      <alignment horizontal="left" vertical="center" wrapText="1"/>
    </xf>
    <xf numFmtId="166" fontId="4" fillId="5" borderId="2" xfId="0" applyNumberFormat="1" applyFont="1" applyFill="1" applyBorder="1" applyAlignment="1">
      <alignment horizontal="center" vertical="center"/>
    </xf>
    <xf numFmtId="0" fontId="6" fillId="5" borderId="24" xfId="0" applyFont="1" applyFill="1" applyBorder="1" applyAlignment="1">
      <alignment horizontal="left" vertical="center" wrapText="1"/>
    </xf>
    <xf numFmtId="0" fontId="4" fillId="5" borderId="4" xfId="0" applyFont="1" applyFill="1" applyBorder="1" applyAlignment="1">
      <alignment horizontal="left" vertical="center" wrapText="1"/>
    </xf>
    <xf numFmtId="164" fontId="4" fillId="5" borderId="2" xfId="0" applyNumberFormat="1" applyFont="1" applyFill="1" applyBorder="1" applyAlignment="1">
      <alignment horizontal="center" vertical="center"/>
    </xf>
    <xf numFmtId="164" fontId="6" fillId="5" borderId="25" xfId="0" applyNumberFormat="1" applyFont="1" applyFill="1" applyBorder="1" applyAlignment="1">
      <alignment horizontal="center" vertical="center"/>
    </xf>
    <xf numFmtId="164" fontId="6" fillId="5" borderId="6"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xf numFmtId="0" fontId="12" fillId="2" borderId="0" xfId="0" applyFont="1" applyFill="1" applyAlignment="1">
      <alignment horizontal="left" vertical="center"/>
    </xf>
    <xf numFmtId="0" fontId="13" fillId="2" borderId="24" xfId="0" applyFont="1" applyFill="1" applyBorder="1" applyAlignment="1">
      <alignment horizontal="left" vertical="center" wrapText="1"/>
    </xf>
    <xf numFmtId="0" fontId="13" fillId="2" borderId="25" xfId="0" applyFont="1" applyFill="1" applyBorder="1" applyAlignment="1">
      <alignment horizontal="center" vertical="center"/>
    </xf>
    <xf numFmtId="166" fontId="13" fillId="2" borderId="6" xfId="0" applyNumberFormat="1"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vertical="center"/>
    </xf>
    <xf numFmtId="0" fontId="13" fillId="2" borderId="11" xfId="0" applyFont="1" applyFill="1" applyBorder="1" applyAlignment="1">
      <alignment vertical="center"/>
    </xf>
    <xf numFmtId="0" fontId="6" fillId="5" borderId="1" xfId="0" applyFont="1" applyFill="1" applyBorder="1" applyAlignment="1">
      <alignment horizontal="left" vertical="center" wrapText="1"/>
    </xf>
    <xf numFmtId="164" fontId="4" fillId="5" borderId="6" xfId="0" applyNumberFormat="1" applyFont="1" applyFill="1" applyBorder="1" applyAlignment="1">
      <alignment horizontal="center" vertical="center"/>
    </xf>
    <xf numFmtId="164" fontId="4" fillId="5" borderId="25" xfId="0" applyNumberFormat="1" applyFont="1" applyFill="1" applyBorder="1" applyAlignment="1">
      <alignment horizontal="center" vertical="center"/>
    </xf>
    <xf numFmtId="0" fontId="13" fillId="4" borderId="0" xfId="0" applyFont="1" applyFill="1" applyAlignment="1">
      <alignment horizontal="left" vertical="center" wrapText="1"/>
    </xf>
    <xf numFmtId="0" fontId="15" fillId="4" borderId="0" xfId="0" applyFont="1" applyFill="1" applyAlignment="1">
      <alignment horizontal="left"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5" fillId="4" borderId="0" xfId="0" applyFont="1" applyFill="1" applyAlignment="1">
      <alignment horizontal="center" vertical="center" wrapText="1"/>
    </xf>
    <xf numFmtId="0" fontId="15" fillId="4" borderId="0" xfId="0" applyFont="1" applyFill="1" applyAlignment="1">
      <alignment wrapText="1"/>
    </xf>
    <xf numFmtId="0" fontId="6" fillId="5" borderId="10" xfId="0" applyFont="1" applyFill="1" applyBorder="1" applyAlignment="1">
      <alignment horizontal="left" vertical="center" wrapText="1"/>
    </xf>
    <xf numFmtId="0" fontId="14" fillId="4" borderId="0" xfId="0" applyFont="1" applyFill="1" applyAlignment="1">
      <alignment horizontal="left" vertical="center" wrapText="1"/>
    </xf>
    <xf numFmtId="165" fontId="2" fillId="2" borderId="6" xfId="0" applyNumberFormat="1" applyFont="1" applyFill="1" applyBorder="1" applyAlignment="1">
      <alignment vertical="center" wrapText="1"/>
    </xf>
    <xf numFmtId="165" fontId="2" fillId="2" borderId="27" xfId="0" applyNumberFormat="1" applyFont="1" applyFill="1" applyBorder="1" applyAlignment="1">
      <alignment vertical="center" wrapText="1"/>
    </xf>
    <xf numFmtId="165" fontId="2" fillId="2" borderId="24" xfId="0" applyNumberFormat="1" applyFont="1" applyFill="1" applyBorder="1" applyAlignment="1">
      <alignment vertical="center" wrapText="1"/>
    </xf>
    <xf numFmtId="0" fontId="6" fillId="5" borderId="22" xfId="0" applyFont="1" applyFill="1" applyBorder="1" applyAlignment="1">
      <alignment horizontal="left" vertical="center" wrapText="1"/>
    </xf>
    <xf numFmtId="0" fontId="4" fillId="5" borderId="23" xfId="0" applyFont="1" applyFill="1" applyBorder="1" applyAlignment="1">
      <alignment horizontal="center" vertical="center"/>
    </xf>
    <xf numFmtId="166" fontId="4" fillId="5" borderId="23" xfId="0" applyNumberFormat="1" applyFont="1" applyFill="1" applyBorder="1" applyAlignment="1">
      <alignment horizontal="center" vertical="center"/>
    </xf>
    <xf numFmtId="166" fontId="4" fillId="5" borderId="18" xfId="0" applyNumberFormat="1" applyFont="1" applyFill="1" applyBorder="1" applyAlignment="1">
      <alignment horizontal="center" vertical="center"/>
    </xf>
    <xf numFmtId="0" fontId="13" fillId="2" borderId="6"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2"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28" xfId="0" applyFont="1" applyFill="1" applyBorder="1" applyAlignment="1">
      <alignment horizontal="center" vertical="center"/>
    </xf>
    <xf numFmtId="0" fontId="5" fillId="5" borderId="34" xfId="0" applyFont="1" applyFill="1" applyBorder="1" applyAlignment="1">
      <alignment horizontal="center" vertical="center"/>
    </xf>
    <xf numFmtId="0" fontId="4" fillId="5" borderId="22" xfId="0" applyFont="1" applyFill="1" applyBorder="1" applyAlignment="1">
      <alignment horizontal="left" vertical="center" wrapText="1"/>
    </xf>
    <xf numFmtId="164" fontId="4" fillId="5" borderId="23" xfId="0" applyNumberFormat="1" applyFont="1" applyFill="1" applyBorder="1" applyAlignment="1">
      <alignment horizontal="center" vertical="center"/>
    </xf>
    <xf numFmtId="164" fontId="4" fillId="5" borderId="18" xfId="0" applyNumberFormat="1" applyFont="1" applyFill="1" applyBorder="1" applyAlignment="1">
      <alignment horizontal="center" vertical="center"/>
    </xf>
    <xf numFmtId="0" fontId="5" fillId="5" borderId="28"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15" fillId="4" borderId="0" xfId="0" applyFont="1" applyFill="1" applyAlignment="1">
      <alignment vertical="center" wrapText="1"/>
    </xf>
    <xf numFmtId="165" fontId="2" fillId="2" borderId="2" xfId="0" applyNumberFormat="1"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2" borderId="12" xfId="0" applyNumberFormat="1" applyFont="1" applyFill="1" applyBorder="1" applyAlignment="1">
      <alignment horizontal="right" vertical="center" wrapText="1"/>
    </xf>
    <xf numFmtId="165" fontId="2" fillId="2" borderId="3" xfId="0" applyNumberFormat="1" applyFont="1" applyFill="1" applyBorder="1" applyAlignment="1">
      <alignment horizontal="right" vertical="center" wrapText="1"/>
    </xf>
    <xf numFmtId="165" fontId="2" fillId="2" borderId="14" xfId="0" applyNumberFormat="1" applyFont="1" applyFill="1" applyBorder="1" applyAlignment="1">
      <alignment horizontal="right" vertical="center" wrapText="1"/>
    </xf>
    <xf numFmtId="165" fontId="2" fillId="2" borderId="15" xfId="0" applyNumberFormat="1" applyFont="1" applyFill="1" applyBorder="1" applyAlignment="1">
      <alignment horizontal="right" vertical="center" wrapText="1"/>
    </xf>
    <xf numFmtId="165" fontId="2" fillId="2" borderId="16" xfId="0" applyNumberFormat="1" applyFont="1" applyFill="1" applyBorder="1" applyAlignment="1">
      <alignment horizontal="right" vertical="center" wrapText="1"/>
    </xf>
    <xf numFmtId="165" fontId="2" fillId="2" borderId="17" xfId="0" applyNumberFormat="1" applyFont="1" applyFill="1" applyBorder="1" applyAlignment="1">
      <alignment horizontal="right" vertical="center" wrapText="1"/>
    </xf>
    <xf numFmtId="165" fontId="2" fillId="2" borderId="20" xfId="0" applyNumberFormat="1" applyFont="1" applyFill="1" applyBorder="1" applyAlignment="1">
      <alignment horizontal="right" vertical="center" wrapText="1"/>
    </xf>
    <xf numFmtId="165" fontId="2" fillId="2" borderId="19" xfId="0" applyNumberFormat="1" applyFont="1" applyFill="1" applyBorder="1" applyAlignment="1">
      <alignment horizontal="right" vertical="center" wrapText="1"/>
    </xf>
    <xf numFmtId="165" fontId="2" fillId="2" borderId="21" xfId="0" applyNumberFormat="1" applyFont="1" applyFill="1" applyBorder="1" applyAlignment="1">
      <alignment horizontal="right" vertical="center" wrapText="1"/>
    </xf>
    <xf numFmtId="165" fontId="2" fillId="2" borderId="2" xfId="0" applyNumberFormat="1" applyFont="1" applyFill="1" applyBorder="1" applyAlignment="1">
      <alignment horizontal="right" vertical="center" wrapText="1"/>
    </xf>
    <xf numFmtId="165" fontId="2" fillId="2" borderId="18" xfId="0" applyNumberFormat="1" applyFont="1" applyFill="1" applyBorder="1" applyAlignment="1">
      <alignment horizontal="center" vertical="center" wrapText="1"/>
    </xf>
    <xf numFmtId="165" fontId="2" fillId="2" borderId="19" xfId="0" applyNumberFormat="1" applyFont="1" applyFill="1" applyBorder="1" applyAlignment="1">
      <alignment horizontal="center" vertical="center" wrapText="1"/>
    </xf>
    <xf numFmtId="165" fontId="2" fillId="2" borderId="21" xfId="0" applyNumberFormat="1" applyFont="1" applyFill="1" applyBorder="1" applyAlignment="1">
      <alignment horizontal="center" vertical="center" wrapText="1"/>
    </xf>
    <xf numFmtId="0" fontId="4" fillId="5" borderId="0" xfId="0" applyFont="1" applyFill="1" applyAlignment="1">
      <alignment horizontal="justify" vertical="center" wrapText="1"/>
    </xf>
    <xf numFmtId="0" fontId="6" fillId="5" borderId="0" xfId="0" applyFont="1" applyFill="1" applyAlignment="1">
      <alignment horizontal="justify" vertical="center" wrapText="1"/>
    </xf>
    <xf numFmtId="0" fontId="18" fillId="5" borderId="0" xfId="0" applyFont="1" applyFill="1" applyAlignment="1">
      <alignment horizontal="justify" vertical="center" wrapText="1"/>
    </xf>
    <xf numFmtId="165" fontId="2" fillId="2" borderId="2" xfId="0" applyNumberFormat="1" applyFont="1" applyFill="1" applyBorder="1" applyAlignment="1">
      <alignment vertical="center" wrapText="1"/>
    </xf>
    <xf numFmtId="165" fontId="2" fillId="2" borderId="3" xfId="0" applyNumberFormat="1" applyFont="1" applyFill="1" applyBorder="1" applyAlignment="1">
      <alignment vertical="center" wrapText="1"/>
    </xf>
    <xf numFmtId="165" fontId="2" fillId="2" borderId="14" xfId="0" applyNumberFormat="1" applyFont="1" applyFill="1" applyBorder="1" applyAlignment="1">
      <alignment vertical="center" wrapText="1"/>
    </xf>
    <xf numFmtId="165" fontId="2" fillId="2" borderId="26" xfId="0" applyNumberFormat="1" applyFont="1" applyFill="1" applyBorder="1" applyAlignment="1">
      <alignment vertical="center" wrapText="1"/>
    </xf>
    <xf numFmtId="165" fontId="2" fillId="2" borderId="16" xfId="0" applyNumberFormat="1" applyFont="1" applyFill="1" applyBorder="1" applyAlignment="1">
      <alignment vertical="center" wrapText="1"/>
    </xf>
    <xf numFmtId="165" fontId="2" fillId="2" borderId="17" xfId="0" applyNumberFormat="1" applyFont="1" applyFill="1" applyBorder="1" applyAlignment="1">
      <alignment vertical="center" wrapText="1"/>
    </xf>
    <xf numFmtId="165" fontId="5" fillId="5" borderId="2" xfId="0" applyNumberFormat="1" applyFont="1" applyFill="1" applyBorder="1" applyAlignment="1">
      <alignment horizontal="right" vertical="center"/>
    </xf>
    <xf numFmtId="165" fontId="5" fillId="5" borderId="3"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165" fontId="5" fillId="5" borderId="2" xfId="0" applyNumberFormat="1" applyFont="1" applyFill="1" applyBorder="1" applyAlignment="1">
      <alignment horizontal="right" vertical="top"/>
    </xf>
    <xf numFmtId="165" fontId="5" fillId="5" borderId="3" xfId="0" applyNumberFormat="1" applyFont="1" applyFill="1" applyBorder="1" applyAlignment="1">
      <alignment horizontal="right" vertical="top"/>
    </xf>
    <xf numFmtId="165" fontId="5" fillId="5" borderId="4" xfId="0" applyNumberFormat="1" applyFont="1" applyFill="1" applyBorder="1" applyAlignment="1">
      <alignment horizontal="right" vertical="top"/>
    </xf>
    <xf numFmtId="165" fontId="5" fillId="5" borderId="5" xfId="0" applyNumberFormat="1" applyFont="1" applyFill="1" applyBorder="1" applyAlignment="1">
      <alignment horizontal="right" vertical="center"/>
    </xf>
    <xf numFmtId="165" fontId="5" fillId="5" borderId="0" xfId="0" applyNumberFormat="1" applyFont="1" applyFill="1" applyBorder="1" applyAlignment="1">
      <alignment horizontal="right" vertical="center"/>
    </xf>
    <xf numFmtId="165" fontId="5" fillId="5" borderId="11" xfId="0" applyNumberFormat="1" applyFont="1" applyFill="1" applyBorder="1" applyAlignment="1">
      <alignment horizontal="right" vertical="center"/>
    </xf>
    <xf numFmtId="165" fontId="5" fillId="5" borderId="5" xfId="0" applyNumberFormat="1" applyFont="1" applyFill="1" applyBorder="1" applyAlignment="1">
      <alignment horizontal="right" vertical="top"/>
    </xf>
    <xf numFmtId="165" fontId="5" fillId="5" borderId="0" xfId="0" applyNumberFormat="1" applyFont="1" applyFill="1" applyBorder="1" applyAlignment="1">
      <alignment horizontal="right" vertical="top"/>
    </xf>
    <xf numFmtId="165" fontId="5" fillId="5" borderId="11" xfId="0" applyNumberFormat="1" applyFont="1" applyFill="1" applyBorder="1" applyAlignment="1">
      <alignment horizontal="right" vertical="top"/>
    </xf>
  </cellXfs>
  <cellStyles count="1">
    <cellStyle name="Normal" xfId="0" builtinId="0"/>
  </cellStyles>
  <dxfs count="162">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i val="0"/>
        <strike val="0"/>
        <condense val="0"/>
        <extend val="0"/>
        <outline val="0"/>
        <shadow val="0"/>
        <u val="none"/>
        <vertAlign val="baseline"/>
        <sz val="10"/>
        <color theme="0"/>
        <name val="Calibri"/>
        <family val="2"/>
        <scheme val="minor"/>
      </font>
      <numFmt numFmtId="166" formatCode="&quot;$&quot;#,##0"/>
      <fill>
        <patternFill patternType="solid">
          <fgColor indexed="64"/>
          <bgColor rgb="FFD83B01"/>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font>
        <strike val="0"/>
        <outline val="0"/>
        <shadow val="0"/>
        <u val="none"/>
        <vertAlign val="baseline"/>
        <sz val="10"/>
        <color theme="0"/>
        <name val="Calibri"/>
        <family val="2"/>
        <scheme val="minor"/>
      </font>
    </dxf>
    <dxf>
      <border outline="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0"/>
        <color theme="0"/>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left/>
        <right style="thin">
          <color theme="1" tint="0.249977111117893"/>
        </right>
        <top/>
        <bottom/>
        <vertical style="thin">
          <color theme="1" tint="0.249977111117893"/>
        </vertical>
        <horizontal style="thin">
          <color theme="1" tint="0.249977111117893"/>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border>
        <top style="thin">
          <color theme="1" tint="0.249977111117893"/>
        </top>
      </border>
    </dxf>
    <dxf>
      <font>
        <strike val="0"/>
        <outline val="0"/>
        <shadow val="0"/>
        <u val="none"/>
        <vertAlign val="baseline"/>
        <sz val="10"/>
        <color theme="0"/>
        <name val="Calibri"/>
        <family val="2"/>
        <scheme val="minor"/>
      </font>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C1930-3BB9-4D02-96DA-6BBCC78CC6BB}" name="StartUp" displayName="StartUp" ref="B4:F10" totalsRowCount="1" headerRowDxfId="161" totalsRowDxfId="158" headerRowBorderDxfId="160" tableBorderDxfId="159" totalsRowBorderDxfId="157">
  <autoFilter ref="B4:F9" xr:uid="{67514B47-19FF-4A74-85C7-FFB9CC127EBE}">
    <filterColumn colId="0" hiddenButton="1"/>
    <filterColumn colId="1" hiddenButton="1"/>
    <filterColumn colId="2" hiddenButton="1"/>
    <filterColumn colId="3" hiddenButton="1"/>
    <filterColumn colId="4" hiddenButton="1"/>
  </autoFilter>
  <tableColumns count="5">
    <tableColumn id="1" xr3:uid="{5EA7B7CF-C0C3-4B02-BB4E-CDD96CEC5FA5}" name="COST ITEMS" totalsRowLabel="ESTIMATED START-UP BUDGET" dataDxfId="156" totalsRowDxfId="155"/>
    <tableColumn id="2" xr3:uid="{29290965-11DD-4EA7-A3AC-C45E5FAC1B58}" name="MONTHS" dataDxfId="154" totalsRowDxfId="153"/>
    <tableColumn id="3" xr3:uid="{0452DFAD-461D-4D61-B2A8-427C19DCFADD}" name="COST/ MONTH" dataDxfId="152" totalsRowDxfId="151"/>
    <tableColumn id="4" xr3:uid="{BEC3E29C-2F6A-4411-A0BB-8AAF32E5B0B1}" name="ONE-TIME COST" dataDxfId="150" totalsRowDxfId="149"/>
    <tableColumn id="5" xr3:uid="{7E635CEC-99EE-4830-9678-117F7F28E152}" name="TOTAL COST" totalsRowFunction="sum" dataDxfId="148" totalsRowDxfId="147"/>
  </tableColumns>
  <tableStyleInfo showFirstColumn="1" showLastColumn="0" showRowStripes="0" showColumnStripes="0"/>
  <extLst>
    <ext xmlns:x14="http://schemas.microsoft.com/office/spreadsheetml/2009/9/main" uri="{504A1905-F514-4f6f-8877-14C23A59335A}">
      <x14:table altTextSummary="Enter Cost Items, Months, Cost per Month, and One-time Cost. Total Cost and Estimated Start-up Budget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AD8BA2-FA4D-4568-A646-44A54D506133}" name="StartUpCosts" displayName="StartUpCosts" ref="B4:F10" totalsRowCount="1" headerRowDxfId="146" totalsRowDxfId="143" headerRowBorderDxfId="145" tableBorderDxfId="144" totalsRowBorderDxfId="142">
  <autoFilter ref="B4:F9" xr:uid="{A49154D5-52BD-47C2-9994-1AF01EE5C100}">
    <filterColumn colId="0" hiddenButton="1"/>
    <filterColumn colId="1" hiddenButton="1"/>
    <filterColumn colId="2" hiddenButton="1"/>
    <filterColumn colId="3" hiddenButton="1"/>
    <filterColumn colId="4" hiddenButton="1"/>
  </autoFilter>
  <tableColumns count="5">
    <tableColumn id="1" xr3:uid="{67DFA869-C5A2-4F02-8F54-BDDD38F93CC3}" name="COST ITEMS" totalsRowLabel="ESTIMATED START-UP BUDGET" dataDxfId="141" totalsRowDxfId="140"/>
    <tableColumn id="2" xr3:uid="{DF818036-1CF9-4CDB-8D0C-7658857C2B24}" name="MONTHS" dataDxfId="139" totalsRowDxfId="138"/>
    <tableColumn id="3" xr3:uid="{6741C5C3-22BD-498E-B344-CCEF1791E2BB}" name="COST/ MONTH" dataDxfId="137" totalsRowDxfId="136"/>
    <tableColumn id="4" xr3:uid="{CD2E37F4-C082-4C6C-9141-CBC07C851E9C}" name="ONE-TIME COST" dataDxfId="135" totalsRowDxfId="134"/>
    <tableColumn id="5" xr3:uid="{7A197C05-8EEB-403C-B7D8-FB59D3CC7D9E}" name="TOTAL COST" totalsRowFunction="custom" dataDxfId="133" totalsRowDxfId="132">
      <totalsRowFormula>SUM(F6:F9)</totalsRowFormula>
    </tableColumn>
  </tableColumns>
  <tableStyleInfo showFirstColumn="1" showLastColumn="0" showRowStripes="0" showColumnStripes="0"/>
  <extLst>
    <ext xmlns:x14="http://schemas.microsoft.com/office/spreadsheetml/2009/9/main" uri="{504A1905-F514-4f6f-8877-14C23A59335A}">
      <x14:table altTextSummary="Enter or modify Cost Items, Months, Cost per Month, and One-time Cost. Total Cost and Estimated Start-up Budget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AA263-29C7-40B2-B862-6108B173AB88}" name="SampleRevenue" displayName="SampleRevenue" ref="B4:O9" totalsRowCount="1" headerRowDxfId="131" dataDxfId="129" headerRowBorderDxfId="130" tableBorderDxfId="128" totalsRowBorderDxfId="127">
  <autoFilter ref="B4:O8" xr:uid="{67BA5EC3-8442-409F-96B0-2E3602741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8105113-9A48-40D3-B1A0-1ABDACEC74AF}" name="REVENUE" totalsRowLabel="Net Sales" dataDxfId="126" totalsRowDxfId="125"/>
    <tableColumn id="2" xr3:uid="{6F71BE86-3A6A-44CF-BA24-67CE15CFF1AA}" name="JAN" totalsRowFunction="sum" dataDxfId="124" totalsRowDxfId="123"/>
    <tableColumn id="3" xr3:uid="{344A2324-51D5-43B1-9256-904C3377FAAC}" name="FEB" totalsRowFunction="sum" dataDxfId="122" totalsRowDxfId="121"/>
    <tableColumn id="4" xr3:uid="{32D1243A-49C3-4CCF-8DC0-4FF36670ECB8}" name="MAR" totalsRowFunction="sum" dataDxfId="120" totalsRowDxfId="119"/>
    <tableColumn id="5" xr3:uid="{E58EDC04-C08C-4B17-B3FF-CB5FC4D1CDEB}" name="APR" totalsRowFunction="sum" dataDxfId="118" totalsRowDxfId="117"/>
    <tableColumn id="6" xr3:uid="{357A1611-2716-4CD1-9B15-E4B4BB31DA75}" name="MAY" totalsRowFunction="sum" dataDxfId="116" totalsRowDxfId="115"/>
    <tableColumn id="7" xr3:uid="{D0CA2BE1-8101-4A67-8EB8-5A97AB6EFFB3}" name="JUN" totalsRowFunction="sum" dataDxfId="114" totalsRowDxfId="113"/>
    <tableColumn id="8" xr3:uid="{761577CD-DF5A-45E4-B998-5C873D93A720}" name="JUL" totalsRowFunction="sum" dataDxfId="112" totalsRowDxfId="111"/>
    <tableColumn id="9" xr3:uid="{AB3D73BA-7970-418A-B396-445EF75A576D}" name="AUG" totalsRowFunction="sum" dataDxfId="110" totalsRowDxfId="109"/>
    <tableColumn id="10" xr3:uid="{17C76D3D-BB2E-4517-88EF-6B138B14C035}" name="SEP" totalsRowFunction="sum" dataDxfId="108" totalsRowDxfId="107"/>
    <tableColumn id="11" xr3:uid="{D080C1CD-6445-4B59-AC23-2FED7916A228}" name="OCT" totalsRowFunction="sum" dataDxfId="106" totalsRowDxfId="105"/>
    <tableColumn id="12" xr3:uid="{524EA6F5-D12F-4379-9CE9-7FA2CCF0431D}" name="NOV" totalsRowFunction="sum" dataDxfId="104" totalsRowDxfId="103"/>
    <tableColumn id="13" xr3:uid="{A41F4D35-542E-4E01-B914-D2A98858B288}" name="DEC" totalsRowFunction="sum" dataDxfId="102" totalsRowDxfId="101"/>
    <tableColumn id="14" xr3:uid="{FC4E26E8-EE24-4999-B1E9-055E95D5AFDC}" name="YTD" totalsRowFunction="custom" dataDxfId="100" totalsRowDxfId="99">
      <calculatedColumnFormula>SUM(C5:N5)</calculatedColumnFormula>
      <totalsRowFormula>SUM(SampleRevenue[[#Totals],[JAN]:[DEC]])</totalsRowFormula>
    </tableColumn>
  </tableColumns>
  <tableStyleInfo showFirstColumn="1"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1355B-848D-4F0D-8D61-EF0A1D29C8F2}" name="SampleExpenses" displayName="SampleExpenses" ref="B13:O19" totalsRowCount="1" headerRowDxfId="98" dataDxfId="96" headerRowBorderDxfId="97" tableBorderDxfId="95" totalsRowBorderDxfId="94">
  <autoFilter ref="B13:O18" xr:uid="{85B2B4D5-F4BF-4F7E-BAE8-7037DE30B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0095478-EE71-4B6B-A0E5-9760F1E665F4}" name="EXPENSES" totalsRowLabel="Total Expenses" dataDxfId="93" totalsRowDxfId="92"/>
    <tableColumn id="2" xr3:uid="{E03834F3-D0D7-46A0-B98F-60B4773A32C5}" name="JAN" totalsRowFunction="custom" dataDxfId="91" totalsRowDxfId="90">
      <totalsRowFormula>IF(SUM(C14:C18)=0,"",SUM(C14:C18))</totalsRowFormula>
    </tableColumn>
    <tableColumn id="3" xr3:uid="{1EA320D6-4F41-4E95-B87D-0076FF2890CD}" name="FEB" totalsRowFunction="custom" dataDxfId="89" totalsRowDxfId="88">
      <totalsRowFormula>IF(SUM(D14:D18)=0,"",SUM(D14:D18))</totalsRowFormula>
    </tableColumn>
    <tableColumn id="4" xr3:uid="{AC0744F4-6F59-4428-8C20-6391D0E68B8A}" name="MAR" totalsRowFunction="custom" dataDxfId="87" totalsRowDxfId="86">
      <totalsRowFormula>IF(SUM(E14:E18)=0,"",SUM(E14:E18))</totalsRowFormula>
    </tableColumn>
    <tableColumn id="5" xr3:uid="{D8BD7CE4-0575-4B27-9F50-75A09DBCDAE7}" name="APR" totalsRowFunction="custom" dataDxfId="85" totalsRowDxfId="84">
      <totalsRowFormula>IF(SUM(F14:F18)=0,"",SUM(F14:F18))</totalsRowFormula>
    </tableColumn>
    <tableColumn id="6" xr3:uid="{ACA71B98-0856-4318-97FA-0AECD80D1563}" name="MAY" totalsRowFunction="custom" dataDxfId="83" totalsRowDxfId="82">
      <totalsRowFormula>IF(SUM(G14:G18)=0,"",SUM(G14:G18))</totalsRowFormula>
    </tableColumn>
    <tableColumn id="7" xr3:uid="{73CF63C3-C2F9-4A0D-B947-64BB530317A6}" name="JUN" totalsRowFunction="custom" dataDxfId="81" totalsRowDxfId="80">
      <totalsRowFormula>IF(SUM(H14:H18)=0,"",SUM(H14:H18))</totalsRowFormula>
    </tableColumn>
    <tableColumn id="8" xr3:uid="{A5673B38-540B-447D-9A7E-70EC279D8A2E}" name="JUL" totalsRowFunction="custom" dataDxfId="79" totalsRowDxfId="78">
      <totalsRowFormula>IF(SUM(I14:I18)=0,"",SUM(I14:I18))</totalsRowFormula>
    </tableColumn>
    <tableColumn id="9" xr3:uid="{6C31C80A-0918-430D-8F7F-2EB46A15D855}" name="AUG" totalsRowFunction="custom" dataDxfId="77" totalsRowDxfId="76">
      <totalsRowFormula>IF(SUM(J14:J18)=0,"",SUM(J14:J18))</totalsRowFormula>
    </tableColumn>
    <tableColumn id="10" xr3:uid="{EBADB8E1-1FE3-4518-9C05-096F3E17DB95}" name="SEP" totalsRowFunction="custom" dataDxfId="75" totalsRowDxfId="74">
      <totalsRowFormula>IF(SUM(K14:K18)=0,"",SUM(K14:K18))</totalsRowFormula>
    </tableColumn>
    <tableColumn id="11" xr3:uid="{85094905-65A1-4F7D-9403-FB9DA8B79A85}" name="OCT" totalsRowFunction="custom" dataDxfId="73" totalsRowDxfId="72">
      <totalsRowFormula>IF(SUM(L14:L18)=0,"",SUM(L14:L18))</totalsRowFormula>
    </tableColumn>
    <tableColumn id="12" xr3:uid="{425F5D65-754C-4910-8489-CE1D0A044015}" name="NOV" totalsRowFunction="custom" dataDxfId="71" totalsRowDxfId="70">
      <totalsRowFormula>IF(SUM(M14:M18)=0,"",SUM(M14:M18))</totalsRowFormula>
    </tableColumn>
    <tableColumn id="13" xr3:uid="{C70CA751-8454-4D8C-9172-28A0207F88A2}" name="DEC" totalsRowFunction="custom" dataDxfId="69" totalsRowDxfId="68">
      <totalsRowFormula>IF(SUM(N14:N18)=0,"",SUM(N14:N18))</totalsRowFormula>
    </tableColumn>
    <tableColumn id="14" xr3:uid="{72A5AC50-D398-4AF2-8ED7-852A164BD4B5}" name="YTD" totalsRowFunction="custom" dataDxfId="67" totalsRowDxfId="66">
      <calculatedColumnFormula>SUM(C14:N14)</calculatedColumnFormula>
      <totalsRowFormula>SUM(SampleExpenses[[#Totals],[JAN]:[DEC]])</totalsRowFormula>
    </tableColumn>
  </tableColumns>
  <tableStyleInfo showFirstColumn="1" showLastColumn="0" showRowStripes="0" showColumnStripes="0"/>
  <extLst>
    <ext xmlns:x14="http://schemas.microsoft.com/office/spreadsheetml/2009/9/main" uri="{504A1905-F514-4f6f-8877-14C23A59335A}">
      <x14:table altTextSummary="Enter Expense items for each month. Year to Date, and Total Expenses are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B8D83C-5836-4F43-9B9B-C8DDB8DB601C}" name="ActualExpenses" displayName="ActualExpenses" ref="B13:O18" totalsRowCount="1" headerRowDxfId="65" dataDxfId="63" headerRowBorderDxfId="64" tableBorderDxfId="62" totalsRowBorderDxfId="61">
  <autoFilter ref="B13:O17" xr:uid="{038A49A2-1BC5-4A2C-B361-F37E59BF2E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1529E14-0FBB-4644-B3B2-AE2004210B62}" name="EXPENSES" totalsRowLabel="Total Expenses" dataDxfId="60" totalsRowDxfId="59"/>
    <tableColumn id="2" xr3:uid="{F9AB3C51-D120-44E2-9F99-D86B2E04E398}" name="JAN" totalsRowFunction="custom" dataDxfId="58" totalsRowDxfId="57">
      <totalsRowFormula>IF(SUM(C14:C17)=0,"",SUM(C14:C17))</totalsRowFormula>
    </tableColumn>
    <tableColumn id="3" xr3:uid="{9D6A49A1-08F0-4031-B144-61B97864F2CC}" name="FEB" totalsRowFunction="custom" dataDxfId="56" totalsRowDxfId="55">
      <totalsRowFormula>IF(SUM(D14:D17)=0,"",SUM(D14:D17))</totalsRowFormula>
    </tableColumn>
    <tableColumn id="4" xr3:uid="{E9226934-27A2-4D2A-B30C-5FFDFD602D7D}" name="MAR" totalsRowFunction="custom" dataDxfId="54" totalsRowDxfId="53">
      <totalsRowFormula>IF(SUM(E14:E17)=0,"",SUM(E14:E17))</totalsRowFormula>
    </tableColumn>
    <tableColumn id="5" xr3:uid="{7BB0A603-A9B1-4FD8-A545-40D145AB6659}" name="APR" totalsRowFunction="custom" dataDxfId="52" totalsRowDxfId="51">
      <totalsRowFormula>IF(SUM(F14:F17)=0,"",SUM(F14:F17))</totalsRowFormula>
    </tableColumn>
    <tableColumn id="6" xr3:uid="{BCB21D34-0FDF-460A-BEF1-5992049064AD}" name="MAY" totalsRowFunction="custom" dataDxfId="50" totalsRowDxfId="49">
      <totalsRowFormula>IF(SUM(G14:G17)=0,"",SUM(G14:G17))</totalsRowFormula>
    </tableColumn>
    <tableColumn id="7" xr3:uid="{B39E89BC-2C0C-47AB-BA19-A23901536D77}" name="JUN" totalsRowFunction="custom" dataDxfId="48" totalsRowDxfId="47">
      <totalsRowFormula>IF(SUM(H14:H17)=0,"",SUM(H14:H17))</totalsRowFormula>
    </tableColumn>
    <tableColumn id="8" xr3:uid="{E5B06129-F206-44A6-870F-4639CB35F734}" name="JUL" totalsRowFunction="custom" dataDxfId="46" totalsRowDxfId="45">
      <totalsRowFormula>IF(SUM(I14:I17)=0,"",SUM(I14:I17))</totalsRowFormula>
    </tableColumn>
    <tableColumn id="9" xr3:uid="{D0D7329F-1D1C-4762-9C9E-44490C667E4C}" name="AUG" totalsRowFunction="custom" dataDxfId="44" totalsRowDxfId="43">
      <totalsRowFormula>IF(SUM(J14:J17)=0,"",SUM(J14:J17))</totalsRowFormula>
    </tableColumn>
    <tableColumn id="10" xr3:uid="{DA494471-174A-41CD-9D01-96031F4EB142}" name="SEP" totalsRowFunction="custom" dataDxfId="42" totalsRowDxfId="41">
      <totalsRowFormula>IF(SUM(K14:K17)=0,"",SUM(K14:K17))</totalsRowFormula>
    </tableColumn>
    <tableColumn id="11" xr3:uid="{1D757802-8414-47FB-BDB9-5ABB9C485642}" name="OCT" totalsRowFunction="custom" dataDxfId="40" totalsRowDxfId="39">
      <totalsRowFormula>IF(SUM(L14:L17)=0,"",SUM(L14:L17))</totalsRowFormula>
    </tableColumn>
    <tableColumn id="12" xr3:uid="{715DFEE2-D538-404C-8DA6-A60BF9D5D61A}" name="NOV" totalsRowFunction="custom" dataDxfId="38" totalsRowDxfId="37">
      <totalsRowFormula>IF(SUM(M14:M17)=0,"",SUM(M14:M17))</totalsRowFormula>
    </tableColumn>
    <tableColumn id="13" xr3:uid="{48BDE33F-3406-4125-AA39-AF112CD256DC}" name="DEC" totalsRowFunction="custom" dataDxfId="36" totalsRowDxfId="35">
      <totalsRowFormula>IF(SUM(N14:N17)=0,"",SUM(N14:N17))</totalsRowFormula>
    </tableColumn>
    <tableColumn id="14" xr3:uid="{DE501D6E-2A90-4303-912C-3BD157EE9F6C}" name="YTD" totalsRowFunction="custom" dataDxfId="34" totalsRowDxfId="33">
      <calculatedColumnFormula>SUM(C14:N14)</calculatedColumnFormula>
      <totalsRowFormula>SUM(ActualExpenses[[#Totals],[JAN]:[DEC]])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Expenses items and values for each month in this table. Year to Date, and Total Expenses are auto calculate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9D4E7A-F4ED-444D-8DAB-8AF1C80433A3}" name="ActualRevenue" displayName="ActualRevenue" ref="B4:O9" totalsRowCount="1" headerRowDxfId="32" dataDxfId="30" headerRowBorderDxfId="31" tableBorderDxfId="29" totalsRowBorderDxfId="28">
  <autoFilter ref="B4:O8" xr:uid="{B429E446-6C87-4362-90DC-A7A76B5456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7FD5F5-017B-44B1-83B3-699CE382177C}" name="REVENUE" totalsRowLabel="Net Sales" dataDxfId="27" totalsRowDxfId="26"/>
    <tableColumn id="2" xr3:uid="{FCEEBF47-61A1-45D9-8887-771D9FEAEC1A}" name="JAN" totalsRowFunction="sum" dataDxfId="25" totalsRowDxfId="24"/>
    <tableColumn id="3" xr3:uid="{F04D843E-EECB-469A-B411-15BD17F1E5BB}" name="FEB" totalsRowFunction="sum" dataDxfId="23" totalsRowDxfId="22"/>
    <tableColumn id="4" xr3:uid="{BCDEE6EC-CDA9-4C65-A8C6-6DE4EBEEEE74}" name="MAR" totalsRowFunction="sum" dataDxfId="21" totalsRowDxfId="20"/>
    <tableColumn id="5" xr3:uid="{30A6C384-BAED-4B05-974C-463D2C79EA9F}" name="APR" totalsRowFunction="sum" dataDxfId="19" totalsRowDxfId="18"/>
    <tableColumn id="6" xr3:uid="{8DD5E57F-E567-4D79-A269-C4F8DE158B0D}" name="MAY" totalsRowFunction="sum" dataDxfId="17" totalsRowDxfId="16"/>
    <tableColumn id="7" xr3:uid="{351DCA6D-33D9-481E-8D59-8A914590BBC9}" name="JUN" totalsRowFunction="sum" dataDxfId="15" totalsRowDxfId="14"/>
    <tableColumn id="8" xr3:uid="{47D5B0E3-47FD-4021-84D1-3556FB866818}" name="JUL" totalsRowFunction="sum" dataDxfId="13" totalsRowDxfId="12"/>
    <tableColumn id="9" xr3:uid="{1F7D3722-33F9-47EC-B520-E0BC4506BF00}" name="AUG" totalsRowFunction="sum" dataDxfId="11" totalsRowDxfId="10"/>
    <tableColumn id="10" xr3:uid="{6A0FEE84-7C74-406D-8D16-812EA8F8E679}" name="SEP" totalsRowFunction="sum" dataDxfId="9" totalsRowDxfId="8"/>
    <tableColumn id="11" xr3:uid="{87FE37A0-0E08-4148-8503-E93A0D76B669}" name="OCT" totalsRowFunction="sum" dataDxfId="7" totalsRowDxfId="6"/>
    <tableColumn id="12" xr3:uid="{F348984A-AC79-40C2-A5C7-95B21F89BD98}" name="NOV" totalsRowFunction="sum" dataDxfId="5" totalsRowDxfId="4"/>
    <tableColumn id="13" xr3:uid="{47597844-517F-4255-8D4B-703CEF331EB8}" name="DEC" totalsRowFunction="sum" dataDxfId="3" totalsRowDxfId="2"/>
    <tableColumn id="14" xr3:uid="{3544716F-16C1-45BE-A576-2F4FA1D35059}" name="YTD" totalsRowFunction="custom" dataDxfId="1" totalsRowDxfId="0">
      <calculatedColumnFormula>SUM(C5:N5)</calculatedColumnFormula>
      <totalsRowFormula>SUM(ActualRevenue[[#Totals],[JAN]:[DEC]])</totalsRowFormula>
    </tableColumn>
  </tableColumns>
  <tableStyleInfo showFirstColumn="0" showLastColumn="0" showRowStripes="0" showColumnStripes="0"/>
  <extLst>
    <ext xmlns:x14="http://schemas.microsoft.com/office/spreadsheetml/2009/9/main" uri="{504A1905-F514-4f6f-8877-14C23A59335A}">
      <x14:table altTextSummary="Enter or modify Revenue items and values for each month in this table. Net Sales for each month, and Year to Date are auto calculate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3EA9-4AD8-46E1-9D02-767C1F9562A6}">
  <sheetPr>
    <tabColor theme="8" tint="-0.499984740745262"/>
  </sheetPr>
  <dimension ref="A1:C41"/>
  <sheetViews>
    <sheetView tabSelected="1" zoomScaleNormal="100" workbookViewId="0">
      <selection activeCell="B14" sqref="B14"/>
    </sheetView>
  </sheetViews>
  <sheetFormatPr defaultColWidth="9.140625" defaultRowHeight="15"/>
  <cols>
    <col min="1" max="1" width="2.7109375" style="2" customWidth="1"/>
    <col min="2" max="2" width="99.140625" style="1" customWidth="1"/>
    <col min="3" max="3" width="2.5703125" style="1" customWidth="1"/>
    <col min="4" max="16384" width="9.140625" style="1"/>
  </cols>
  <sheetData>
    <row r="1" spans="1:3" s="4" customFormat="1" ht="30" customHeight="1">
      <c r="A1" s="3"/>
      <c r="B1" s="50" t="s">
        <v>47</v>
      </c>
      <c r="C1" s="3"/>
    </row>
    <row r="2" spans="1:3" s="5" customFormat="1" ht="20.100000000000001" customHeight="1">
      <c r="A2" s="3"/>
      <c r="B2" s="111" t="s">
        <v>50</v>
      </c>
      <c r="C2" s="3"/>
    </row>
    <row r="3" spans="1:3" s="5" customFormat="1" ht="20.100000000000001" customHeight="1">
      <c r="A3" s="3"/>
      <c r="B3" s="111" t="s">
        <v>51</v>
      </c>
      <c r="C3" s="3"/>
    </row>
    <row r="4" spans="1:3" s="5" customFormat="1" ht="20.100000000000001" customHeight="1">
      <c r="A4" s="3"/>
      <c r="B4" s="111" t="s">
        <v>52</v>
      </c>
      <c r="C4" s="3"/>
    </row>
    <row r="5" spans="1:3" s="5" customFormat="1" ht="20.100000000000001" customHeight="1">
      <c r="A5" s="3"/>
      <c r="B5" s="111" t="s">
        <v>54</v>
      </c>
      <c r="C5" s="3"/>
    </row>
    <row r="6" spans="1:3" s="5" customFormat="1" ht="30" customHeight="1">
      <c r="A6" s="3"/>
      <c r="B6" s="112" t="s">
        <v>53</v>
      </c>
      <c r="C6" s="3"/>
    </row>
    <row r="7" spans="1:3" s="5" customFormat="1" ht="28.5" customHeight="1">
      <c r="A7" s="3"/>
      <c r="B7" s="111" t="s">
        <v>48</v>
      </c>
      <c r="C7" s="3"/>
    </row>
    <row r="8" spans="1:3" s="5" customFormat="1" ht="30" customHeight="1">
      <c r="A8" s="3"/>
      <c r="B8" s="111" t="s">
        <v>49</v>
      </c>
      <c r="C8" s="3"/>
    </row>
    <row r="9" spans="1:3" s="5" customFormat="1" ht="12" customHeight="1">
      <c r="A9" s="3"/>
      <c r="B9" s="7"/>
      <c r="C9" s="3"/>
    </row>
    <row r="10" spans="1:3" s="5" customFormat="1">
      <c r="A10" s="3"/>
      <c r="B10" s="6"/>
    </row>
    <row r="11" spans="1:3" s="5" customFormat="1">
      <c r="A11" s="3"/>
      <c r="B11" s="6"/>
    </row>
    <row r="12" spans="1:3" s="5" customFormat="1">
      <c r="A12" s="3"/>
      <c r="B12" s="6"/>
    </row>
    <row r="13" spans="1:3" s="5" customFormat="1">
      <c r="A13" s="3"/>
      <c r="B13" s="6"/>
    </row>
    <row r="14" spans="1:3" s="5" customFormat="1">
      <c r="A14" s="3"/>
      <c r="B14" s="6"/>
    </row>
    <row r="15" spans="1:3" s="5" customFormat="1">
      <c r="A15" s="3"/>
      <c r="B15" s="6"/>
    </row>
    <row r="16" spans="1:3" s="5" customFormat="1">
      <c r="A16" s="3"/>
      <c r="B16" s="6"/>
    </row>
    <row r="17" spans="1:2" s="5" customFormat="1">
      <c r="A17" s="3"/>
      <c r="B17" s="6"/>
    </row>
    <row r="18" spans="1:2" s="5" customFormat="1">
      <c r="A18" s="3"/>
      <c r="B18" s="6"/>
    </row>
    <row r="19" spans="1:2" s="5" customFormat="1">
      <c r="A19" s="3"/>
      <c r="B19" s="6"/>
    </row>
    <row r="20" spans="1:2" s="5" customFormat="1">
      <c r="A20" s="3"/>
      <c r="B20" s="6"/>
    </row>
    <row r="21" spans="1:2" s="5" customFormat="1">
      <c r="A21" s="3"/>
      <c r="B21" s="6"/>
    </row>
    <row r="22" spans="1:2" s="5" customFormat="1">
      <c r="A22" s="3"/>
      <c r="B22" s="6"/>
    </row>
    <row r="23" spans="1:2" s="5" customFormat="1">
      <c r="A23" s="3"/>
      <c r="B23" s="6"/>
    </row>
    <row r="24" spans="1:2" s="5" customFormat="1">
      <c r="A24" s="3"/>
      <c r="B24" s="6"/>
    </row>
    <row r="25" spans="1:2" s="5" customFormat="1">
      <c r="A25" s="3"/>
      <c r="B25" s="6"/>
    </row>
    <row r="26" spans="1:2" s="5" customFormat="1">
      <c r="A26" s="3"/>
      <c r="B26" s="6"/>
    </row>
    <row r="27" spans="1:2" s="5" customFormat="1">
      <c r="A27" s="3"/>
      <c r="B27" s="6"/>
    </row>
    <row r="28" spans="1:2" s="5" customFormat="1">
      <c r="A28" s="3"/>
      <c r="B28" s="6"/>
    </row>
    <row r="29" spans="1:2" s="5" customFormat="1">
      <c r="A29" s="3"/>
      <c r="B29" s="6"/>
    </row>
    <row r="30" spans="1:2" s="5" customFormat="1">
      <c r="A30" s="3"/>
      <c r="B30" s="6"/>
    </row>
    <row r="31" spans="1:2" s="5" customFormat="1">
      <c r="A31" s="3"/>
      <c r="B31" s="6"/>
    </row>
    <row r="32" spans="1:2" s="5" customFormat="1">
      <c r="A32" s="3"/>
      <c r="B32" s="6"/>
    </row>
    <row r="33" spans="1:1" s="5" customFormat="1">
      <c r="A33" s="3"/>
    </row>
    <row r="34" spans="1:1" s="5" customFormat="1">
      <c r="A34" s="3"/>
    </row>
    <row r="35" spans="1:1" s="5" customFormat="1">
      <c r="A35" s="3"/>
    </row>
    <row r="36" spans="1:1" s="5" customFormat="1">
      <c r="A36" s="3"/>
    </row>
    <row r="37" spans="1:1" s="5" customFormat="1">
      <c r="A37" s="3"/>
    </row>
    <row r="38" spans="1:1" s="5" customFormat="1">
      <c r="A38" s="3"/>
    </row>
    <row r="39" spans="1:1" s="5" customFormat="1">
      <c r="A39" s="3"/>
    </row>
    <row r="40" spans="1:1" s="5" customFormat="1">
      <c r="A40" s="3"/>
    </row>
    <row r="41" spans="1:1" s="5" customFormat="1">
      <c r="A41" s="3"/>
    </row>
  </sheetData>
  <pageMargins left="0.7" right="0.7" top="0.75" bottom="0.75" header="0.3" footer="0.3"/>
  <pageSetup orientation="portrait" horizontalDpi="1200" verticalDpi="1200" r:id="rId1"/>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C40"/>
  <sheetViews>
    <sheetView zoomScaleNormal="100" workbookViewId="0">
      <selection activeCell="B10" sqref="B10"/>
    </sheetView>
  </sheetViews>
  <sheetFormatPr defaultColWidth="9.140625" defaultRowHeight="15"/>
  <cols>
    <col min="1" max="1" width="2.7109375" style="71" customWidth="1"/>
    <col min="2" max="2" width="99.140625" style="1" customWidth="1"/>
    <col min="3" max="3" width="2.5703125" style="1" customWidth="1"/>
    <col min="4" max="16384" width="9.140625" style="1"/>
  </cols>
  <sheetData>
    <row r="1" spans="1:3" s="4" customFormat="1" ht="30" customHeight="1">
      <c r="A1" s="67"/>
      <c r="B1" s="50" t="s">
        <v>0</v>
      </c>
      <c r="C1" s="3"/>
    </row>
    <row r="2" spans="1:3" s="5" customFormat="1" ht="79.349999999999994" customHeight="1">
      <c r="A2" s="94"/>
      <c r="B2" s="111" t="s">
        <v>1</v>
      </c>
      <c r="C2" s="3"/>
    </row>
    <row r="3" spans="1:3" s="5" customFormat="1" ht="73.349999999999994" customHeight="1">
      <c r="A3" s="67"/>
      <c r="B3" s="111" t="s">
        <v>57</v>
      </c>
      <c r="C3" s="3"/>
    </row>
    <row r="4" spans="1:3" s="5" customFormat="1" ht="78.599999999999994" customHeight="1">
      <c r="A4" s="94"/>
      <c r="B4" s="111" t="s">
        <v>58</v>
      </c>
      <c r="C4" s="3"/>
    </row>
    <row r="5" spans="1:3" s="5" customFormat="1" ht="59.1" customHeight="1">
      <c r="A5" s="67"/>
      <c r="B5" s="113" t="s">
        <v>2</v>
      </c>
      <c r="C5" s="3"/>
    </row>
    <row r="6" spans="1:3" s="5" customFormat="1" ht="79.349999999999994" customHeight="1">
      <c r="A6" s="67"/>
      <c r="B6" s="111" t="s">
        <v>55</v>
      </c>
      <c r="C6" s="3"/>
    </row>
    <row r="7" spans="1:3" s="5" customFormat="1" ht="68.099999999999994" customHeight="1">
      <c r="A7" s="67"/>
      <c r="B7" s="111" t="s">
        <v>56</v>
      </c>
      <c r="C7" s="3"/>
    </row>
    <row r="8" spans="1:3" s="5" customFormat="1">
      <c r="A8" s="67"/>
      <c r="B8" s="7"/>
      <c r="C8" s="3"/>
    </row>
    <row r="9" spans="1:3" s="5" customFormat="1">
      <c r="A9" s="67"/>
      <c r="B9" s="6"/>
    </row>
    <row r="10" spans="1:3" s="5" customFormat="1">
      <c r="A10" s="67"/>
      <c r="B10" s="6"/>
    </row>
    <row r="11" spans="1:3" s="5" customFormat="1">
      <c r="A11" s="67"/>
      <c r="B11" s="6"/>
    </row>
    <row r="12" spans="1:3" s="5" customFormat="1">
      <c r="A12" s="67"/>
      <c r="B12" s="6"/>
    </row>
    <row r="13" spans="1:3" s="5" customFormat="1">
      <c r="A13" s="67"/>
      <c r="B13" s="6"/>
    </row>
    <row r="14" spans="1:3" s="5" customFormat="1">
      <c r="A14" s="67"/>
      <c r="B14" s="6"/>
    </row>
    <row r="15" spans="1:3" s="5" customFormat="1">
      <c r="A15" s="67"/>
      <c r="B15" s="6"/>
    </row>
    <row r="16" spans="1:3" s="5" customFormat="1">
      <c r="A16" s="67"/>
      <c r="B16" s="6"/>
    </row>
    <row r="17" spans="1:2" s="5" customFormat="1">
      <c r="A17" s="67"/>
      <c r="B17" s="6"/>
    </row>
    <row r="18" spans="1:2" s="5" customFormat="1">
      <c r="A18" s="67"/>
      <c r="B18" s="6"/>
    </row>
    <row r="19" spans="1:2" s="5" customFormat="1">
      <c r="A19" s="67"/>
      <c r="B19" s="6"/>
    </row>
    <row r="20" spans="1:2" s="5" customFormat="1">
      <c r="A20" s="67"/>
      <c r="B20" s="6"/>
    </row>
    <row r="21" spans="1:2" s="5" customFormat="1">
      <c r="A21" s="67"/>
      <c r="B21" s="6"/>
    </row>
    <row r="22" spans="1:2" s="5" customFormat="1">
      <c r="A22" s="67"/>
      <c r="B22" s="6"/>
    </row>
    <row r="23" spans="1:2" s="5" customFormat="1">
      <c r="A23" s="67"/>
      <c r="B23" s="6"/>
    </row>
    <row r="24" spans="1:2" s="5" customFormat="1">
      <c r="A24" s="67"/>
      <c r="B24" s="6"/>
    </row>
    <row r="25" spans="1:2" s="5" customFormat="1">
      <c r="A25" s="67"/>
      <c r="B25" s="6"/>
    </row>
    <row r="26" spans="1:2" s="5" customFormat="1">
      <c r="A26" s="67"/>
      <c r="B26" s="6"/>
    </row>
    <row r="27" spans="1:2" s="5" customFormat="1">
      <c r="A27" s="67"/>
      <c r="B27" s="6"/>
    </row>
    <row r="28" spans="1:2" s="5" customFormat="1">
      <c r="A28" s="67"/>
      <c r="B28" s="6"/>
    </row>
    <row r="29" spans="1:2" s="5" customFormat="1">
      <c r="A29" s="67"/>
      <c r="B29" s="6"/>
    </row>
    <row r="30" spans="1:2" s="5" customFormat="1">
      <c r="A30" s="67"/>
      <c r="B30" s="6"/>
    </row>
    <row r="31" spans="1:2" s="5" customFormat="1">
      <c r="A31" s="67"/>
      <c r="B31" s="6"/>
    </row>
    <row r="32" spans="1:2" s="5" customFormat="1">
      <c r="A32" s="67"/>
    </row>
    <row r="33" spans="1:1" s="5" customFormat="1">
      <c r="A33" s="67"/>
    </row>
    <row r="34" spans="1:1" s="5" customFormat="1">
      <c r="A34" s="67"/>
    </row>
    <row r="35" spans="1:1" s="5" customFormat="1">
      <c r="A35" s="67"/>
    </row>
    <row r="36" spans="1:1" s="5" customFormat="1">
      <c r="A36" s="67"/>
    </row>
    <row r="37" spans="1:1" s="5" customFormat="1">
      <c r="A37" s="67"/>
    </row>
    <row r="38" spans="1:1" s="5" customFormat="1">
      <c r="A38" s="67"/>
    </row>
    <row r="39" spans="1:1" s="5" customFormat="1">
      <c r="A39" s="67"/>
    </row>
    <row r="40" spans="1:1" s="5" customFormat="1">
      <c r="A40" s="67"/>
    </row>
  </sheetData>
  <dataValidations count="7">
    <dataValidation allowBlank="1" showInputMessage="1" showErrorMessage="1" prompt="This worksheet provides an overview of business financial plan, estimating guidelines, and instructions on how to use the templates to calculate Start-up Costs and Profit or Loss. " sqref="A1" xr:uid="{4B1998CF-8317-4106-8880-CAC8F2A209AB}"/>
    <dataValidation allowBlank="1" showInputMessage="1" showErrorMessage="1" prompt="An overview of business plan is in cell at right." sqref="A2" xr:uid="{7EE84830-8262-4614-84FB-A2D03F296867}"/>
    <dataValidation allowBlank="1" showInputMessage="1" showErrorMessage="1" prompt="An overview of Projected Start-Up Costs is in cell at right." sqref="A3" xr:uid="{A2DBB060-C7C0-4CE6-A3E3-FBB2F9F362FD}"/>
    <dataValidation allowBlank="1" showInputMessage="1" showErrorMessage="1" prompt="An overview of Projected Profit and Loss Model is in cell at right." sqref="A4" xr:uid="{7CE102E1-B1A2-4A29-B749-E91BC9DD65B7}"/>
    <dataValidation allowBlank="1" showInputMessage="1" showErrorMessage="1" prompt="Few guidelines are in cell at right." sqref="A5" xr:uid="{D53C1DBA-BFD6-417B-9BD6-4BD6391C813C}"/>
    <dataValidation allowBlank="1" showInputMessage="1" showErrorMessage="1" prompt="Guidelines on estimating Revenues are in cell at right." sqref="A6" xr:uid="{8CE2CC5B-0BE2-47A5-85D2-A52FF2BD60CA}"/>
    <dataValidation allowBlank="1" showInputMessage="1" showErrorMessage="1" prompt="Guidelines on estimating Costs of Goods Sold are in cell at right." sqref="A7" xr:uid="{A8672E21-3882-4764-84C0-886EDBE15E55}"/>
  </dataValidations>
  <pageMargins left="0.7" right="0.7" top="0.75" bottom="0.75" header="0.3" footer="0.3"/>
  <pageSetup orientation="portrait" horizontalDpi="1200" verticalDpi="1200" r:id="rId1"/>
  <rowBreaks count="1" manualBreakCount="1">
    <brk id="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38"/>
  <sheetViews>
    <sheetView zoomScaleNormal="100" workbookViewId="0">
      <selection activeCell="C6" sqref="C6"/>
    </sheetView>
  </sheetViews>
  <sheetFormatPr defaultColWidth="9.140625" defaultRowHeight="30" customHeight="1"/>
  <cols>
    <col min="1" max="1" width="2.7109375" style="71" customWidth="1"/>
    <col min="2" max="2" width="42.28515625" style="1" customWidth="1"/>
    <col min="3" max="6" width="19.7109375" style="1" customWidth="1"/>
    <col min="7" max="7" width="2.140625" style="1" customWidth="1"/>
    <col min="8" max="16384" width="9.140625" style="1"/>
  </cols>
  <sheetData>
    <row r="1" spans="1:7" s="16" customFormat="1" ht="20.100000000000001" customHeight="1">
      <c r="A1" s="73"/>
      <c r="B1" s="54" t="s">
        <v>3</v>
      </c>
      <c r="C1" s="55"/>
      <c r="D1" s="55"/>
      <c r="E1" s="55"/>
      <c r="F1" s="56"/>
      <c r="G1" s="15"/>
    </row>
    <row r="2" spans="1:7" s="22" customFormat="1" ht="20.100000000000001" customHeight="1">
      <c r="A2" s="66"/>
      <c r="B2" s="17" t="s">
        <v>4</v>
      </c>
      <c r="C2" s="120">
        <f ca="1">TODAY()</f>
        <v>44741</v>
      </c>
      <c r="D2" s="121"/>
      <c r="E2" s="121"/>
      <c r="F2" s="122"/>
      <c r="G2" s="18"/>
    </row>
    <row r="3" spans="1:7" s="5" customFormat="1" ht="9" customHeight="1">
      <c r="A3" s="67"/>
      <c r="B3" s="74"/>
      <c r="C3" s="75"/>
      <c r="D3" s="75"/>
      <c r="E3" s="75"/>
      <c r="F3" s="76"/>
      <c r="G3" s="3"/>
    </row>
    <row r="4" spans="1:7" s="22" customFormat="1" ht="20.100000000000001" customHeight="1" thickBot="1">
      <c r="A4" s="66"/>
      <c r="B4" s="85" t="s">
        <v>5</v>
      </c>
      <c r="C4" s="84" t="s">
        <v>6</v>
      </c>
      <c r="D4" s="82" t="s">
        <v>7</v>
      </c>
      <c r="E4" s="82" t="s">
        <v>8</v>
      </c>
      <c r="F4" s="83" t="s">
        <v>9</v>
      </c>
      <c r="G4" s="18"/>
    </row>
    <row r="5" spans="1:7" s="23" customFormat="1" ht="16.350000000000001" customHeight="1" thickTop="1">
      <c r="A5" s="68"/>
      <c r="B5" s="77" t="s">
        <v>10</v>
      </c>
      <c r="C5" s="78"/>
      <c r="D5" s="79"/>
      <c r="E5" s="79"/>
      <c r="F5" s="80">
        <f>(C5*D5)+IF(E5&gt;0,E5,0)</f>
        <v>0</v>
      </c>
      <c r="G5" s="19"/>
    </row>
    <row r="6" spans="1:7" s="23" customFormat="1" ht="16.350000000000001" customHeight="1">
      <c r="A6" s="68"/>
      <c r="B6" s="39" t="s">
        <v>11</v>
      </c>
      <c r="C6" s="12"/>
      <c r="D6" s="13"/>
      <c r="E6" s="13"/>
      <c r="F6" s="40">
        <f t="shared" ref="F6:F9" si="0">(C6*D6)+IF(E6&gt;0,E6,0)</f>
        <v>0</v>
      </c>
      <c r="G6" s="19"/>
    </row>
    <row r="7" spans="1:7" s="23" customFormat="1" ht="16.350000000000001" customHeight="1">
      <c r="A7" s="68"/>
      <c r="B7" s="39" t="s">
        <v>12</v>
      </c>
      <c r="C7" s="12"/>
      <c r="D7" s="13"/>
      <c r="E7" s="13"/>
      <c r="F7" s="40">
        <f t="shared" si="0"/>
        <v>0</v>
      </c>
      <c r="G7" s="19"/>
    </row>
    <row r="8" spans="1:7" s="23" customFormat="1" ht="16.350000000000001" customHeight="1">
      <c r="A8" s="68"/>
      <c r="B8" s="39" t="s">
        <v>13</v>
      </c>
      <c r="C8" s="12"/>
      <c r="D8" s="13"/>
      <c r="E8" s="13"/>
      <c r="F8" s="40">
        <f t="shared" si="0"/>
        <v>0</v>
      </c>
      <c r="G8" s="19"/>
    </row>
    <row r="9" spans="1:7" s="23" customFormat="1" ht="16.350000000000001" customHeight="1">
      <c r="A9" s="68"/>
      <c r="B9" s="39" t="s">
        <v>14</v>
      </c>
      <c r="C9" s="12"/>
      <c r="D9" s="13"/>
      <c r="E9" s="13"/>
      <c r="F9" s="40">
        <f t="shared" si="0"/>
        <v>0</v>
      </c>
      <c r="G9" s="19"/>
    </row>
    <row r="10" spans="1:7" s="23" customFormat="1" ht="16.350000000000001" customHeight="1">
      <c r="A10" s="68"/>
      <c r="B10" s="51" t="s">
        <v>15</v>
      </c>
      <c r="C10" s="52"/>
      <c r="D10" s="52"/>
      <c r="E10" s="52"/>
      <c r="F10" s="81">
        <f>SUBTOTAL(109,StartUp[TOTAL COST])</f>
        <v>0</v>
      </c>
      <c r="G10" s="19"/>
    </row>
    <row r="11" spans="1:7" s="23" customFormat="1" ht="9" customHeight="1">
      <c r="A11" s="68"/>
      <c r="B11" s="11"/>
      <c r="C11" s="8"/>
      <c r="D11" s="8"/>
      <c r="E11" s="8"/>
      <c r="F11" s="8"/>
      <c r="G11" s="19"/>
    </row>
    <row r="12" spans="1:7" s="23" customFormat="1" ht="30" customHeight="1">
      <c r="A12" s="68"/>
      <c r="B12" s="9"/>
      <c r="C12" s="10"/>
      <c r="D12" s="10"/>
      <c r="E12" s="10"/>
      <c r="F12" s="10"/>
    </row>
    <row r="13" spans="1:7" s="23" customFormat="1" ht="30" customHeight="1">
      <c r="A13" s="68"/>
      <c r="B13" s="10"/>
      <c r="C13" s="10"/>
      <c r="D13" s="10"/>
      <c r="E13" s="10"/>
      <c r="F13" s="10"/>
    </row>
    <row r="14" spans="1:7" s="23" customFormat="1" ht="30" customHeight="1">
      <c r="A14" s="68"/>
      <c r="B14" s="5"/>
      <c r="C14" s="5"/>
      <c r="D14" s="5"/>
      <c r="E14" s="5"/>
      <c r="F14" s="5"/>
    </row>
    <row r="15" spans="1:7" s="23" customFormat="1" ht="30" customHeight="1">
      <c r="A15" s="68"/>
      <c r="B15" s="5"/>
      <c r="C15" s="5"/>
      <c r="D15" s="5"/>
      <c r="E15" s="5"/>
      <c r="F15" s="5"/>
    </row>
    <row r="16" spans="1:7" s="23" customFormat="1" ht="30" customHeight="1">
      <c r="A16" s="68"/>
      <c r="B16" s="5"/>
      <c r="C16" s="5"/>
      <c r="D16" s="5"/>
      <c r="E16" s="5"/>
      <c r="F16" s="5"/>
    </row>
    <row r="17" spans="1:6" s="23" customFormat="1" ht="30" customHeight="1">
      <c r="A17" s="68"/>
      <c r="B17" s="5"/>
      <c r="C17" s="5"/>
      <c r="D17" s="5"/>
      <c r="E17" s="5"/>
      <c r="F17" s="5"/>
    </row>
    <row r="18" spans="1:6" s="23" customFormat="1" ht="30" customHeight="1">
      <c r="A18" s="68"/>
      <c r="B18" s="5"/>
      <c r="C18" s="5"/>
      <c r="D18" s="5"/>
      <c r="E18" s="5"/>
      <c r="F18" s="5"/>
    </row>
    <row r="19" spans="1:6" s="23" customFormat="1" ht="30" customHeight="1">
      <c r="A19" s="68"/>
      <c r="B19" s="5"/>
      <c r="C19" s="5"/>
      <c r="D19" s="5"/>
      <c r="E19" s="5"/>
      <c r="F19" s="5"/>
    </row>
    <row r="20" spans="1:6" s="23" customFormat="1" ht="30" customHeight="1">
      <c r="A20" s="68"/>
      <c r="B20" s="5"/>
      <c r="C20" s="5"/>
      <c r="D20" s="5"/>
      <c r="E20" s="5"/>
      <c r="F20" s="5"/>
    </row>
    <row r="21" spans="1:6" s="23" customFormat="1" ht="30" customHeight="1">
      <c r="A21" s="68"/>
      <c r="B21" s="5"/>
      <c r="C21" s="5"/>
      <c r="D21" s="5"/>
      <c r="E21" s="5"/>
      <c r="F21" s="5"/>
    </row>
    <row r="22" spans="1:6" s="23" customFormat="1" ht="30" customHeight="1">
      <c r="A22" s="68"/>
      <c r="B22" s="1"/>
      <c r="C22" s="1"/>
      <c r="D22" s="1"/>
      <c r="E22" s="1"/>
      <c r="F22" s="1"/>
    </row>
    <row r="23" spans="1:6" s="23" customFormat="1" ht="30" customHeight="1">
      <c r="A23" s="68"/>
      <c r="B23" s="1"/>
      <c r="C23" s="1"/>
      <c r="D23" s="1"/>
      <c r="E23" s="1"/>
      <c r="F23" s="1"/>
    </row>
    <row r="24" spans="1:6" s="23" customFormat="1" ht="30" customHeight="1">
      <c r="A24" s="68"/>
      <c r="B24" s="1"/>
      <c r="C24" s="1"/>
      <c r="D24" s="1"/>
      <c r="E24" s="1"/>
      <c r="F24" s="1"/>
    </row>
    <row r="25" spans="1:6" s="23" customFormat="1" ht="30" customHeight="1">
      <c r="A25" s="68"/>
      <c r="B25" s="1"/>
      <c r="C25" s="1"/>
      <c r="D25" s="1"/>
      <c r="E25" s="1"/>
      <c r="F25" s="1"/>
    </row>
    <row r="26" spans="1:6" s="23" customFormat="1" ht="30" customHeight="1">
      <c r="A26" s="68"/>
      <c r="B26" s="1"/>
      <c r="C26" s="1"/>
      <c r="D26" s="1"/>
      <c r="E26" s="1"/>
      <c r="F26" s="1"/>
    </row>
    <row r="27" spans="1:6" s="23" customFormat="1" ht="30" customHeight="1">
      <c r="A27" s="68"/>
      <c r="B27" s="1"/>
      <c r="C27" s="1"/>
      <c r="D27" s="1"/>
      <c r="E27" s="1"/>
      <c r="F27" s="1"/>
    </row>
    <row r="28" spans="1:6" s="10" customFormat="1" ht="30" customHeight="1">
      <c r="A28" s="70"/>
      <c r="B28" s="1"/>
      <c r="C28" s="1"/>
      <c r="D28" s="1"/>
      <c r="E28" s="1"/>
      <c r="F28" s="1"/>
    </row>
    <row r="29" spans="1:6" s="10" customFormat="1" ht="30" customHeight="1">
      <c r="A29" s="70"/>
      <c r="B29" s="1"/>
      <c r="C29" s="1"/>
      <c r="D29" s="1"/>
      <c r="E29" s="1"/>
      <c r="F29" s="1"/>
    </row>
    <row r="30" spans="1:6" s="10" customFormat="1" ht="30" customHeight="1">
      <c r="A30" s="70"/>
      <c r="B30" s="1"/>
      <c r="C30" s="1"/>
      <c r="D30" s="1"/>
      <c r="E30" s="1"/>
      <c r="F30" s="1"/>
    </row>
    <row r="31" spans="1:6" s="5" customFormat="1" ht="30" customHeight="1">
      <c r="A31" s="67"/>
      <c r="B31" s="1"/>
      <c r="C31" s="1"/>
      <c r="D31" s="1"/>
      <c r="E31" s="1"/>
      <c r="F31" s="1"/>
    </row>
    <row r="32" spans="1:6" s="5" customFormat="1" ht="30" customHeight="1">
      <c r="A32" s="67"/>
      <c r="B32" s="1"/>
      <c r="C32" s="1"/>
      <c r="D32" s="1"/>
      <c r="E32" s="1"/>
      <c r="F32" s="1"/>
    </row>
    <row r="33" spans="1:6" s="5" customFormat="1" ht="30" customHeight="1">
      <c r="A33" s="67"/>
      <c r="B33" s="1"/>
      <c r="C33" s="1"/>
      <c r="D33" s="1"/>
      <c r="E33" s="1"/>
      <c r="F33" s="1"/>
    </row>
    <row r="34" spans="1:6" s="5" customFormat="1" ht="30" customHeight="1">
      <c r="A34" s="67"/>
      <c r="B34" s="1"/>
      <c r="C34" s="1"/>
      <c r="D34" s="1"/>
      <c r="E34" s="1"/>
      <c r="F34" s="1"/>
    </row>
    <row r="35" spans="1:6" s="5" customFormat="1" ht="30" customHeight="1">
      <c r="A35" s="67"/>
      <c r="B35" s="1"/>
      <c r="C35" s="1"/>
      <c r="D35" s="1"/>
      <c r="E35" s="1"/>
      <c r="F35" s="1"/>
    </row>
    <row r="36" spans="1:6" s="5" customFormat="1" ht="30" customHeight="1">
      <c r="A36" s="67"/>
      <c r="B36" s="1"/>
      <c r="C36" s="1"/>
      <c r="D36" s="1"/>
      <c r="E36" s="1"/>
      <c r="F36" s="1"/>
    </row>
    <row r="37" spans="1:6" s="5" customFormat="1" ht="30" customHeight="1">
      <c r="A37" s="67"/>
      <c r="B37" s="1"/>
      <c r="C37" s="1"/>
      <c r="D37" s="1"/>
      <c r="E37" s="1"/>
      <c r="F37" s="1"/>
    </row>
    <row r="38" spans="1:6" s="5" customFormat="1" ht="30" customHeight="1">
      <c r="A38" s="67"/>
      <c r="B38" s="1"/>
      <c r="C38" s="1"/>
      <c r="D38" s="1"/>
      <c r="E38" s="1"/>
      <c r="F38" s="1"/>
    </row>
  </sheetData>
  <mergeCells count="1">
    <mergeCell ref="C2:F2"/>
  </mergeCells>
  <dataValidations count="3">
    <dataValidation allowBlank="1" showInputMessage="1" showErrorMessage="1" prompt="Business name is in cell at right and Date in cell C2. Next instruction is in cell A4." sqref="A2" xr:uid="{9FF63E8A-CE42-41E4-9744-6463A2F2DF08}"/>
    <dataValidation allowBlank="1" showInputMessage="1" showErrorMessage="1" prompt="Enter details in Start Up table starting in cell at right to calculate the Estimated Start-up Budget." sqref="A4" xr:uid="{68F862F5-6B95-4EB9-9EE1-652ECB095ED1}"/>
    <dataValidation allowBlank="1" showInputMessage="1" showErrorMessage="1" prompt="This worksheet contains a template to calculate Start-up costs and Estimated Start-up Budget. Title of the worksheet is in cell at right. Other helpful instructions on how to use this worksheet are in cells in this column. Arrow down to get started." sqref="A1" xr:uid="{CC0AF84F-F311-45BE-BEFF-C17EAD744360}"/>
  </dataValidations>
  <pageMargins left="0.7" right="0.7" top="0.75" bottom="0.75" header="0.3" footer="0.3"/>
  <pageSetup scale="76" orientation="portrait" horizontalDpi="1200" verticalDpi="1200" r:id="rId1"/>
  <ignoredErrors>
    <ignoredError sqref="F5:F9" emptyCellReference="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8"/>
  <sheetViews>
    <sheetView zoomScaleNormal="100" workbookViewId="0">
      <selection activeCell="B13" sqref="B13"/>
    </sheetView>
  </sheetViews>
  <sheetFormatPr defaultColWidth="9.140625" defaultRowHeight="30" customHeight="1"/>
  <cols>
    <col min="1" max="1" width="2.7109375" style="71" customWidth="1"/>
    <col min="2" max="2" width="42.28515625" style="1" customWidth="1"/>
    <col min="3" max="6" width="19.7109375" style="1" customWidth="1"/>
    <col min="7" max="7" width="2.140625" style="1" customWidth="1"/>
    <col min="8" max="190" width="8.85546875" style="1" customWidth="1"/>
    <col min="191" max="16384" width="9.140625" style="1"/>
  </cols>
  <sheetData>
    <row r="1" spans="1:7" s="21" customFormat="1" ht="20.100000000000001" customHeight="1">
      <c r="A1" s="66"/>
      <c r="B1" s="54" t="s">
        <v>3</v>
      </c>
      <c r="C1" s="55"/>
      <c r="D1" s="55"/>
      <c r="E1" s="55"/>
      <c r="F1" s="56"/>
      <c r="G1" s="20"/>
    </row>
    <row r="2" spans="1:7" s="22" customFormat="1" ht="20.100000000000001" customHeight="1">
      <c r="A2" s="66"/>
      <c r="B2" s="17" t="str">
        <f>'Start-Up Costs Template'!B2</f>
        <v>Your Coffee Shop</v>
      </c>
      <c r="C2" s="123">
        <f ca="1">TODAY()</f>
        <v>44741</v>
      </c>
      <c r="D2" s="124"/>
      <c r="E2" s="124"/>
      <c r="F2" s="125"/>
      <c r="G2" s="18"/>
    </row>
    <row r="3" spans="1:7" s="5" customFormat="1" ht="9" customHeight="1">
      <c r="A3" s="67"/>
      <c r="B3" s="95"/>
      <c r="C3" s="96"/>
      <c r="D3" s="96"/>
      <c r="E3" s="96"/>
      <c r="F3" s="97"/>
      <c r="G3" s="3"/>
    </row>
    <row r="4" spans="1:7" s="22" customFormat="1" ht="20.100000000000001" customHeight="1" thickBot="1">
      <c r="A4" s="66"/>
      <c r="B4" s="86" t="s">
        <v>5</v>
      </c>
      <c r="C4" s="87" t="s">
        <v>6</v>
      </c>
      <c r="D4" s="87" t="s">
        <v>7</v>
      </c>
      <c r="E4" s="87" t="s">
        <v>8</v>
      </c>
      <c r="F4" s="88" t="s">
        <v>9</v>
      </c>
      <c r="G4" s="18"/>
    </row>
    <row r="5" spans="1:7" s="5" customFormat="1" ht="16.350000000000001" customHeight="1" thickTop="1">
      <c r="A5" s="67"/>
      <c r="B5" s="77" t="s">
        <v>10</v>
      </c>
      <c r="C5" s="78">
        <v>3</v>
      </c>
      <c r="D5" s="79">
        <v>300</v>
      </c>
      <c r="E5" s="79">
        <v>2000</v>
      </c>
      <c r="F5" s="80">
        <f>(C5*D5)+IF(E5&gt;0,E5,0)</f>
        <v>2900</v>
      </c>
      <c r="G5" s="3"/>
    </row>
    <row r="6" spans="1:7" s="23" customFormat="1" ht="16.350000000000001" customHeight="1">
      <c r="A6" s="68"/>
      <c r="B6" s="39" t="s">
        <v>11</v>
      </c>
      <c r="C6" s="12">
        <v>4</v>
      </c>
      <c r="D6" s="13">
        <v>3500</v>
      </c>
      <c r="E6" s="13">
        <v>2</v>
      </c>
      <c r="F6" s="40">
        <f t="shared" ref="F6:F9" si="0">(C6*D6)+IF(E6&gt;0,E6,0)</f>
        <v>14002</v>
      </c>
      <c r="G6" s="19"/>
    </row>
    <row r="7" spans="1:7" s="23" customFormat="1" ht="16.350000000000001" customHeight="1">
      <c r="A7" s="68"/>
      <c r="B7" s="39" t="s">
        <v>12</v>
      </c>
      <c r="C7" s="12">
        <v>4</v>
      </c>
      <c r="D7" s="13">
        <v>500</v>
      </c>
      <c r="E7" s="13">
        <v>2000</v>
      </c>
      <c r="F7" s="40">
        <f t="shared" si="0"/>
        <v>4000</v>
      </c>
      <c r="G7" s="19"/>
    </row>
    <row r="8" spans="1:7" s="23" customFormat="1" ht="16.350000000000001" customHeight="1">
      <c r="A8" s="68"/>
      <c r="B8" s="39" t="s">
        <v>13</v>
      </c>
      <c r="C8" s="12">
        <v>4</v>
      </c>
      <c r="D8" s="13">
        <v>750</v>
      </c>
      <c r="E8" s="13">
        <v>3000</v>
      </c>
      <c r="F8" s="40">
        <f t="shared" si="0"/>
        <v>6000</v>
      </c>
      <c r="G8" s="19"/>
    </row>
    <row r="9" spans="1:7" s="23" customFormat="1" ht="16.350000000000001" customHeight="1">
      <c r="A9" s="68"/>
      <c r="B9" s="39" t="s">
        <v>14</v>
      </c>
      <c r="C9" s="12">
        <v>1</v>
      </c>
      <c r="D9" s="13">
        <v>25</v>
      </c>
      <c r="E9" s="13">
        <v>25</v>
      </c>
      <c r="F9" s="40">
        <f t="shared" si="0"/>
        <v>50</v>
      </c>
      <c r="G9" s="19"/>
    </row>
    <row r="10" spans="1:7" s="23" customFormat="1" ht="16.350000000000001" customHeight="1">
      <c r="A10" s="68"/>
      <c r="B10" s="51" t="s">
        <v>15</v>
      </c>
      <c r="C10" s="52"/>
      <c r="D10" s="52"/>
      <c r="E10" s="52"/>
      <c r="F10" s="53">
        <f>SUM(F6:F9)</f>
        <v>24052</v>
      </c>
      <c r="G10" s="19"/>
    </row>
    <row r="11" spans="1:7" s="23" customFormat="1" ht="9" customHeight="1">
      <c r="A11" s="68"/>
      <c r="B11" s="11"/>
      <c r="C11" s="8"/>
      <c r="D11" s="8"/>
      <c r="E11" s="8"/>
      <c r="F11" s="8"/>
      <c r="G11" s="19"/>
    </row>
    <row r="12" spans="1:7" s="23" customFormat="1" ht="30" customHeight="1">
      <c r="A12" s="68"/>
      <c r="B12" s="10"/>
      <c r="C12" s="10"/>
      <c r="D12" s="10"/>
      <c r="E12" s="10"/>
      <c r="F12" s="10"/>
    </row>
    <row r="13" spans="1:7" s="23" customFormat="1" ht="30" customHeight="1">
      <c r="A13" s="68"/>
      <c r="B13" s="5"/>
      <c r="C13" s="5"/>
      <c r="D13" s="5"/>
      <c r="E13" s="5"/>
      <c r="F13" s="5"/>
    </row>
    <row r="14" spans="1:7" s="23" customFormat="1" ht="30" customHeight="1">
      <c r="A14" s="68"/>
      <c r="B14" s="5"/>
      <c r="C14" s="5"/>
      <c r="D14" s="5"/>
      <c r="E14" s="5"/>
      <c r="F14" s="5"/>
    </row>
    <row r="15" spans="1:7" s="23" customFormat="1" ht="30" customHeight="1">
      <c r="A15" s="68"/>
      <c r="B15" s="5"/>
      <c r="C15" s="5"/>
      <c r="D15" s="5"/>
      <c r="E15" s="5"/>
      <c r="F15" s="5"/>
    </row>
    <row r="16" spans="1:7" s="23" customFormat="1" ht="30" customHeight="1">
      <c r="A16" s="68"/>
      <c r="B16" s="5"/>
      <c r="C16" s="5"/>
      <c r="D16" s="5"/>
      <c r="E16" s="5"/>
      <c r="F16" s="5"/>
    </row>
    <row r="17" spans="1:6" s="23" customFormat="1" ht="30" customHeight="1">
      <c r="A17" s="68"/>
      <c r="B17" s="5"/>
      <c r="C17" s="5"/>
      <c r="D17" s="5"/>
      <c r="E17" s="5"/>
      <c r="F17" s="5"/>
    </row>
    <row r="18" spans="1:6" s="23" customFormat="1" ht="30" customHeight="1">
      <c r="A18" s="68"/>
      <c r="B18" s="5"/>
      <c r="C18" s="5"/>
      <c r="D18" s="5"/>
      <c r="E18" s="5"/>
      <c r="F18" s="5"/>
    </row>
    <row r="19" spans="1:6" s="23" customFormat="1" ht="30" customHeight="1">
      <c r="A19" s="68"/>
      <c r="B19" s="5"/>
      <c r="C19" s="5"/>
      <c r="D19" s="5"/>
      <c r="E19" s="5"/>
      <c r="F19" s="5"/>
    </row>
    <row r="20" spans="1:6" s="23" customFormat="1" ht="30" customHeight="1">
      <c r="A20" s="68"/>
      <c r="B20" s="5"/>
      <c r="C20" s="5"/>
      <c r="D20" s="5"/>
      <c r="E20" s="5"/>
      <c r="F20" s="5"/>
    </row>
    <row r="21" spans="1:6" s="23" customFormat="1" ht="30" customHeight="1">
      <c r="A21" s="68"/>
      <c r="B21" s="1"/>
      <c r="C21" s="1"/>
      <c r="D21" s="1"/>
      <c r="E21" s="1"/>
      <c r="F21" s="1"/>
    </row>
    <row r="22" spans="1:6" s="23" customFormat="1" ht="30" customHeight="1">
      <c r="A22" s="68"/>
      <c r="B22" s="1"/>
      <c r="C22" s="1"/>
      <c r="D22" s="1"/>
      <c r="E22" s="1"/>
      <c r="F22" s="1"/>
    </row>
    <row r="23" spans="1:6" s="23" customFormat="1" ht="30" customHeight="1">
      <c r="A23" s="68"/>
      <c r="B23" s="1"/>
      <c r="C23" s="1"/>
      <c r="D23" s="1"/>
      <c r="E23" s="1"/>
      <c r="F23" s="1"/>
    </row>
    <row r="24" spans="1:6" s="23" customFormat="1" ht="30" customHeight="1">
      <c r="A24" s="68"/>
      <c r="B24" s="1"/>
      <c r="C24" s="1"/>
      <c r="D24" s="1"/>
      <c r="E24" s="1"/>
      <c r="F24" s="1"/>
    </row>
    <row r="25" spans="1:6" s="23" customFormat="1" ht="30" customHeight="1">
      <c r="A25" s="68"/>
      <c r="B25" s="1"/>
      <c r="C25" s="1"/>
      <c r="D25" s="1"/>
      <c r="E25" s="1"/>
      <c r="F25" s="1"/>
    </row>
    <row r="26" spans="1:6" s="23" customFormat="1" ht="30" customHeight="1">
      <c r="A26" s="68"/>
      <c r="B26" s="1"/>
      <c r="C26" s="1"/>
      <c r="D26" s="1"/>
      <c r="E26" s="1"/>
      <c r="F26" s="1"/>
    </row>
    <row r="27" spans="1:6" s="23" customFormat="1" ht="30" customHeight="1">
      <c r="A27" s="68"/>
      <c r="B27" s="1"/>
      <c r="C27" s="1"/>
      <c r="D27" s="1"/>
      <c r="E27" s="1"/>
      <c r="F27" s="1"/>
    </row>
    <row r="28" spans="1:6" s="10" customFormat="1" ht="30" customHeight="1">
      <c r="A28" s="70"/>
      <c r="B28" s="1"/>
      <c r="C28" s="1"/>
      <c r="D28" s="1"/>
      <c r="E28" s="1"/>
      <c r="F28" s="1"/>
    </row>
    <row r="29" spans="1:6" s="10" customFormat="1" ht="30" customHeight="1">
      <c r="A29" s="70"/>
      <c r="B29" s="1"/>
      <c r="C29" s="1"/>
      <c r="D29" s="1"/>
      <c r="E29" s="1"/>
      <c r="F29" s="1"/>
    </row>
    <row r="30" spans="1:6" s="10" customFormat="1" ht="30" customHeight="1">
      <c r="A30" s="70"/>
      <c r="B30" s="1"/>
      <c r="C30" s="1"/>
      <c r="D30" s="1"/>
      <c r="E30" s="1"/>
      <c r="F30" s="1"/>
    </row>
    <row r="31" spans="1:6" s="5" customFormat="1" ht="30" customHeight="1">
      <c r="A31" s="67"/>
      <c r="B31" s="1"/>
      <c r="C31" s="1"/>
      <c r="D31" s="1"/>
      <c r="E31" s="1"/>
      <c r="F31" s="1"/>
    </row>
    <row r="32" spans="1:6" s="5" customFormat="1" ht="30" customHeight="1">
      <c r="A32" s="67"/>
      <c r="B32" s="1"/>
      <c r="C32" s="1"/>
      <c r="D32" s="1"/>
      <c r="E32" s="1"/>
      <c r="F32" s="1"/>
    </row>
    <row r="33" spans="1:6" s="5" customFormat="1" ht="30" customHeight="1">
      <c r="A33" s="67"/>
      <c r="B33" s="1"/>
      <c r="C33" s="1"/>
      <c r="D33" s="1"/>
      <c r="E33" s="1"/>
      <c r="F33" s="1"/>
    </row>
    <row r="34" spans="1:6" s="5" customFormat="1" ht="30" customHeight="1">
      <c r="A34" s="67"/>
      <c r="B34" s="1"/>
      <c r="C34" s="1"/>
      <c r="D34" s="1"/>
      <c r="E34" s="1"/>
      <c r="F34" s="1"/>
    </row>
    <row r="35" spans="1:6" s="5" customFormat="1" ht="30" customHeight="1">
      <c r="A35" s="67"/>
      <c r="B35" s="1"/>
      <c r="C35" s="1"/>
      <c r="D35" s="1"/>
      <c r="E35" s="1"/>
      <c r="F35" s="1"/>
    </row>
    <row r="36" spans="1:6" s="5" customFormat="1" ht="30" customHeight="1">
      <c r="A36" s="67"/>
      <c r="B36" s="1"/>
      <c r="C36" s="1"/>
      <c r="D36" s="1"/>
      <c r="E36" s="1"/>
      <c r="F36" s="1"/>
    </row>
    <row r="37" spans="1:6" s="5" customFormat="1" ht="30" customHeight="1">
      <c r="A37" s="67"/>
      <c r="B37" s="1"/>
      <c r="C37" s="1"/>
      <c r="D37" s="1"/>
      <c r="E37" s="1"/>
      <c r="F37" s="1"/>
    </row>
    <row r="38" spans="1:6" s="5" customFormat="1" ht="30" customHeight="1">
      <c r="A38" s="67"/>
      <c r="B38" s="1"/>
      <c r="C38" s="1"/>
      <c r="D38" s="1"/>
      <c r="E38" s="1"/>
      <c r="F38" s="1"/>
    </row>
  </sheetData>
  <mergeCells count="1">
    <mergeCell ref="C2:F2"/>
  </mergeCells>
  <dataValidations count="3">
    <dataValidation allowBlank="1" showInputMessage="1" showErrorMessage="1" prompt="This worksheet contains sample data in the template from previous worksheet. Title of the worksheet is in cell at right. Other helpful instructions on how to use this worksheet are in cells in this column. Arrow down to get started." sqref="A1" xr:uid="{A8662416-2AD7-405B-B4DC-7056F418286F}"/>
    <dataValidation allowBlank="1" showInputMessage="1" showErrorMessage="1" prompt="Business name is in cell at right and Date in cell C2. Next instruction is in cell A4." sqref="A2" xr:uid="{294F0A0B-E617-4AAE-BD26-E0829C5296D4}"/>
    <dataValidation allowBlank="1" showInputMessage="1" showErrorMessage="1" prompt="Cost Items, Months, Cost per Month, and One-time Cost are in Start Up table starting in cell at right. Total Cost and Estimated Start-up Budget are auto calculated._x000a_" sqref="A4" xr:uid="{2D4EE825-FDDF-44ED-BA2E-FC8BD947D2AC}"/>
  </dataValidations>
  <pageMargins left="0.7" right="0.7" top="0.75" bottom="0.75" header="0.3" footer="0.3"/>
  <pageSetup scale="76"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42"/>
  <sheetViews>
    <sheetView zoomScaleNormal="100" workbookViewId="0">
      <selection activeCell="D28" sqref="D28"/>
    </sheetView>
  </sheetViews>
  <sheetFormatPr defaultColWidth="9.140625" defaultRowHeight="30" customHeight="1"/>
  <cols>
    <col min="1" max="1" width="2.7109375" style="71" customWidth="1"/>
    <col min="2" max="2" width="42.28515625" style="1" customWidth="1"/>
    <col min="3" max="15" width="14.7109375" style="1" customWidth="1"/>
    <col min="16" max="16" width="2.140625" style="1" customWidth="1"/>
    <col min="17" max="16384" width="9.140625" style="1"/>
  </cols>
  <sheetData>
    <row r="1" spans="1:16" s="21" customFormat="1" ht="20.100000000000001" customHeight="1">
      <c r="A1" s="66"/>
      <c r="B1" s="57" t="s">
        <v>3</v>
      </c>
      <c r="C1" s="58"/>
      <c r="D1" s="58"/>
      <c r="E1" s="58"/>
      <c r="F1" s="58"/>
      <c r="G1" s="58"/>
      <c r="H1" s="58"/>
      <c r="I1" s="58"/>
      <c r="J1" s="58"/>
      <c r="K1" s="58"/>
      <c r="L1" s="58"/>
      <c r="M1" s="58"/>
      <c r="N1" s="58"/>
      <c r="O1" s="59"/>
      <c r="P1" s="20"/>
    </row>
    <row r="2" spans="1:16" s="22" customFormat="1" ht="20.100000000000001" customHeight="1">
      <c r="A2" s="66"/>
      <c r="B2" s="24" t="str">
        <f>'Start-Up Costs Template'!B2</f>
        <v>Your Coffee Shop</v>
      </c>
      <c r="C2" s="126">
        <f ca="1">TODAY()</f>
        <v>44741</v>
      </c>
      <c r="D2" s="127"/>
      <c r="E2" s="127"/>
      <c r="F2" s="127"/>
      <c r="G2" s="127"/>
      <c r="H2" s="127"/>
      <c r="I2" s="127"/>
      <c r="J2" s="127"/>
      <c r="K2" s="127"/>
      <c r="L2" s="127"/>
      <c r="M2" s="127"/>
      <c r="N2" s="127"/>
      <c r="O2" s="128"/>
      <c r="P2" s="18"/>
    </row>
    <row r="3" spans="1:16" s="5" customFormat="1" ht="9" customHeight="1">
      <c r="A3" s="67"/>
      <c r="B3" s="104"/>
      <c r="C3" s="105"/>
      <c r="D3" s="105"/>
      <c r="E3" s="105"/>
      <c r="F3" s="105"/>
      <c r="G3" s="105"/>
      <c r="H3" s="105"/>
      <c r="I3" s="105"/>
      <c r="J3" s="105"/>
      <c r="K3" s="105"/>
      <c r="L3" s="105"/>
      <c r="M3" s="105"/>
      <c r="N3" s="105"/>
      <c r="O3" s="106"/>
      <c r="P3" s="3"/>
    </row>
    <row r="4" spans="1:16" s="22" customFormat="1" ht="20.100000000000001" customHeight="1" thickBot="1">
      <c r="A4" s="66"/>
      <c r="B4" s="86" t="s">
        <v>16</v>
      </c>
      <c r="C4" s="92" t="s">
        <v>17</v>
      </c>
      <c r="D4" s="92" t="s">
        <v>18</v>
      </c>
      <c r="E4" s="92" t="s">
        <v>19</v>
      </c>
      <c r="F4" s="92" t="s">
        <v>20</v>
      </c>
      <c r="G4" s="92" t="s">
        <v>21</v>
      </c>
      <c r="H4" s="92" t="s">
        <v>22</v>
      </c>
      <c r="I4" s="92" t="s">
        <v>23</v>
      </c>
      <c r="J4" s="92" t="s">
        <v>24</v>
      </c>
      <c r="K4" s="92" t="s">
        <v>25</v>
      </c>
      <c r="L4" s="92" t="s">
        <v>26</v>
      </c>
      <c r="M4" s="92" t="s">
        <v>27</v>
      </c>
      <c r="N4" s="92" t="s">
        <v>28</v>
      </c>
      <c r="O4" s="93" t="s">
        <v>29</v>
      </c>
      <c r="P4" s="18"/>
    </row>
    <row r="5" spans="1:16" s="5" customFormat="1" ht="16.350000000000001" customHeight="1" thickTop="1">
      <c r="A5" s="67"/>
      <c r="B5" s="89" t="s">
        <v>30</v>
      </c>
      <c r="C5" s="90">
        <v>0</v>
      </c>
      <c r="D5" s="90">
        <v>0</v>
      </c>
      <c r="E5" s="90">
        <v>0</v>
      </c>
      <c r="F5" s="90">
        <v>0</v>
      </c>
      <c r="G5" s="90">
        <v>0</v>
      </c>
      <c r="H5" s="90">
        <v>0</v>
      </c>
      <c r="I5" s="90">
        <v>0</v>
      </c>
      <c r="J5" s="90">
        <v>0</v>
      </c>
      <c r="K5" s="90">
        <v>0</v>
      </c>
      <c r="L5" s="90">
        <v>0</v>
      </c>
      <c r="M5" s="90">
        <v>0</v>
      </c>
      <c r="N5" s="90">
        <v>0</v>
      </c>
      <c r="O5" s="91">
        <f>SUM(C5:N5)</f>
        <v>0</v>
      </c>
      <c r="P5" s="3"/>
    </row>
    <row r="6" spans="1:16" s="23" customFormat="1" ht="16.350000000000001" customHeight="1">
      <c r="A6" s="68"/>
      <c r="B6" s="42" t="s">
        <v>31</v>
      </c>
      <c r="C6" s="25">
        <v>0</v>
      </c>
      <c r="D6" s="25">
        <v>0</v>
      </c>
      <c r="E6" s="25">
        <v>0</v>
      </c>
      <c r="F6" s="25">
        <v>0</v>
      </c>
      <c r="G6" s="25">
        <v>0</v>
      </c>
      <c r="H6" s="25">
        <v>0</v>
      </c>
      <c r="I6" s="25">
        <v>0</v>
      </c>
      <c r="J6" s="25">
        <v>0</v>
      </c>
      <c r="K6" s="25">
        <v>0</v>
      </c>
      <c r="L6" s="25">
        <v>0</v>
      </c>
      <c r="M6" s="25">
        <v>0</v>
      </c>
      <c r="N6" s="25">
        <v>0</v>
      </c>
      <c r="O6" s="43">
        <f t="shared" ref="O6:O11" si="0">SUM(C6:N6)</f>
        <v>0</v>
      </c>
      <c r="P6" s="19"/>
    </row>
    <row r="7" spans="1:16" s="23" customFormat="1" ht="16.350000000000001" customHeight="1">
      <c r="A7" s="68"/>
      <c r="B7" s="42" t="s">
        <v>32</v>
      </c>
      <c r="C7" s="25">
        <v>0</v>
      </c>
      <c r="D7" s="25">
        <v>0</v>
      </c>
      <c r="E7" s="25">
        <v>0</v>
      </c>
      <c r="F7" s="25">
        <v>0</v>
      </c>
      <c r="G7" s="25">
        <v>0</v>
      </c>
      <c r="H7" s="25">
        <v>0</v>
      </c>
      <c r="I7" s="25">
        <v>0</v>
      </c>
      <c r="J7" s="25">
        <v>0</v>
      </c>
      <c r="K7" s="25">
        <v>0</v>
      </c>
      <c r="L7" s="25">
        <v>0</v>
      </c>
      <c r="M7" s="25">
        <v>0</v>
      </c>
      <c r="N7" s="25">
        <v>0</v>
      </c>
      <c r="O7" s="43">
        <f t="shared" si="0"/>
        <v>0</v>
      </c>
      <c r="P7" s="19"/>
    </row>
    <row r="8" spans="1:16" s="23" customFormat="1" ht="16.350000000000001" customHeight="1">
      <c r="A8" s="68"/>
      <c r="B8" s="42" t="s">
        <v>33</v>
      </c>
      <c r="C8" s="25">
        <v>0</v>
      </c>
      <c r="D8" s="25">
        <v>0</v>
      </c>
      <c r="E8" s="25">
        <v>0</v>
      </c>
      <c r="F8" s="25">
        <v>0</v>
      </c>
      <c r="G8" s="25">
        <v>0</v>
      </c>
      <c r="H8" s="25">
        <v>0</v>
      </c>
      <c r="I8" s="25">
        <v>0</v>
      </c>
      <c r="J8" s="25">
        <v>0</v>
      </c>
      <c r="K8" s="25">
        <v>0</v>
      </c>
      <c r="L8" s="25">
        <v>0</v>
      </c>
      <c r="M8" s="25">
        <v>0</v>
      </c>
      <c r="N8" s="25">
        <v>0</v>
      </c>
      <c r="O8" s="43">
        <f t="shared" si="0"/>
        <v>0</v>
      </c>
      <c r="P8" s="19"/>
    </row>
    <row r="9" spans="1:16" s="23" customFormat="1" ht="16.350000000000001" customHeight="1">
      <c r="A9" s="68"/>
      <c r="B9" s="41" t="s">
        <v>34</v>
      </c>
      <c r="C9" s="65">
        <f>SUBTOTAL(109,SampleRevenue[JAN])</f>
        <v>0</v>
      </c>
      <c r="D9" s="65">
        <f>SUBTOTAL(109,SampleRevenue[FEB])</f>
        <v>0</v>
      </c>
      <c r="E9" s="65">
        <f>SUBTOTAL(109,SampleRevenue[MAR])</f>
        <v>0</v>
      </c>
      <c r="F9" s="65">
        <f>SUBTOTAL(109,SampleRevenue[APR])</f>
        <v>0</v>
      </c>
      <c r="G9" s="65">
        <f>SUBTOTAL(109,SampleRevenue[MAY])</f>
        <v>0</v>
      </c>
      <c r="H9" s="65">
        <f>SUBTOTAL(109,SampleRevenue[JUN])</f>
        <v>0</v>
      </c>
      <c r="I9" s="65">
        <f>SUBTOTAL(109,SampleRevenue[JUL])</f>
        <v>0</v>
      </c>
      <c r="J9" s="65">
        <f>SUBTOTAL(109,SampleRevenue[AUG])</f>
        <v>0</v>
      </c>
      <c r="K9" s="65">
        <f>SUBTOTAL(109,SampleRevenue[SEP])</f>
        <v>0</v>
      </c>
      <c r="L9" s="65">
        <f>SUBTOTAL(109,SampleRevenue[OCT])</f>
        <v>0</v>
      </c>
      <c r="M9" s="65">
        <f>SUBTOTAL(109,SampleRevenue[NOV])</f>
        <v>0</v>
      </c>
      <c r="N9" s="65">
        <f>SUBTOTAL(109,SampleRevenue[DEC])</f>
        <v>0</v>
      </c>
      <c r="O9" s="64">
        <f>SUM(SampleRevenue[[#Totals],[JAN]:[DEC]])</f>
        <v>0</v>
      </c>
      <c r="P9" s="19"/>
    </row>
    <row r="10" spans="1:16" s="37" customFormat="1" ht="16.350000000000001" customHeight="1">
      <c r="A10" s="69"/>
      <c r="B10" s="72" t="s">
        <v>35</v>
      </c>
      <c r="C10" s="27">
        <f t="shared" ref="C10:N10" si="1">C5*0.4</f>
        <v>0</v>
      </c>
      <c r="D10" s="27">
        <f t="shared" si="1"/>
        <v>0</v>
      </c>
      <c r="E10" s="27">
        <f t="shared" si="1"/>
        <v>0</v>
      </c>
      <c r="F10" s="27">
        <f t="shared" si="1"/>
        <v>0</v>
      </c>
      <c r="G10" s="27">
        <f t="shared" si="1"/>
        <v>0</v>
      </c>
      <c r="H10" s="27">
        <f t="shared" si="1"/>
        <v>0</v>
      </c>
      <c r="I10" s="27">
        <f t="shared" si="1"/>
        <v>0</v>
      </c>
      <c r="J10" s="27">
        <f t="shared" si="1"/>
        <v>0</v>
      </c>
      <c r="K10" s="27">
        <f t="shared" si="1"/>
        <v>0</v>
      </c>
      <c r="L10" s="27">
        <f t="shared" si="1"/>
        <v>0</v>
      </c>
      <c r="M10" s="27">
        <f t="shared" si="1"/>
        <v>0</v>
      </c>
      <c r="N10" s="27">
        <f t="shared" si="1"/>
        <v>0</v>
      </c>
      <c r="O10" s="26">
        <f t="shared" si="0"/>
        <v>0</v>
      </c>
      <c r="P10" s="38"/>
    </row>
    <row r="11" spans="1:16" s="37" customFormat="1" ht="16.350000000000001" customHeight="1">
      <c r="A11" s="69"/>
      <c r="B11" s="72" t="s">
        <v>36</v>
      </c>
      <c r="C11" s="27">
        <f>IFERROR(SampleRevenue[[#Totals],[JAN]]-C10,"")</f>
        <v>0</v>
      </c>
      <c r="D11" s="27">
        <f>IFERROR(SampleRevenue[[#Totals],[FEB]]-D10,"")</f>
        <v>0</v>
      </c>
      <c r="E11" s="27">
        <f>IFERROR(SampleRevenue[[#Totals],[MAR]]-E10,"")</f>
        <v>0</v>
      </c>
      <c r="F11" s="27">
        <f>IFERROR(SampleRevenue[[#Totals],[APR]]-F10,"")</f>
        <v>0</v>
      </c>
      <c r="G11" s="27">
        <f>IFERROR(SampleRevenue[[#Totals],[MAY]]-G10,"")</f>
        <v>0</v>
      </c>
      <c r="H11" s="27">
        <f>IFERROR(SampleRevenue[[#Totals],[JUN]]-H10,"")</f>
        <v>0</v>
      </c>
      <c r="I11" s="27">
        <f>IFERROR(SampleRevenue[[#Totals],[JUL]]-I10,"")</f>
        <v>0</v>
      </c>
      <c r="J11" s="27">
        <f>IFERROR(SampleRevenue[[#Totals],[AUG]]-J10,"")</f>
        <v>0</v>
      </c>
      <c r="K11" s="27">
        <f>IFERROR(SampleRevenue[[#Totals],[SEP]]-K10,"")</f>
        <v>0</v>
      </c>
      <c r="L11" s="27">
        <f>IFERROR(SampleRevenue[[#Totals],[OCT]]-L10,"")</f>
        <v>0</v>
      </c>
      <c r="M11" s="27">
        <f>IFERROR(SampleRevenue[[#Totals],[NOV]]-M10,"")</f>
        <v>0</v>
      </c>
      <c r="N11" s="27">
        <f>IFERROR(SampleRevenue[[#Totals],[DEC]]-N10,"")</f>
        <v>0</v>
      </c>
      <c r="O11" s="26">
        <f t="shared" si="0"/>
        <v>0</v>
      </c>
      <c r="P11" s="38"/>
    </row>
    <row r="12" spans="1:16" s="37" customFormat="1" ht="9" customHeight="1">
      <c r="A12" s="38"/>
      <c r="B12" s="98"/>
      <c r="C12" s="99"/>
      <c r="D12" s="99"/>
      <c r="E12" s="99"/>
      <c r="F12" s="99"/>
      <c r="G12" s="99"/>
      <c r="H12" s="99"/>
      <c r="I12" s="99"/>
      <c r="J12" s="99"/>
      <c r="K12" s="99"/>
      <c r="L12" s="99"/>
      <c r="M12" s="99"/>
      <c r="N12" s="99"/>
      <c r="O12" s="100"/>
      <c r="P12" s="38"/>
    </row>
    <row r="13" spans="1:16" s="5" customFormat="1" ht="20.100000000000001" customHeight="1" thickBot="1">
      <c r="A13" s="67"/>
      <c r="B13" s="86" t="s">
        <v>37</v>
      </c>
      <c r="C13" s="92" t="s">
        <v>17</v>
      </c>
      <c r="D13" s="92" t="s">
        <v>18</v>
      </c>
      <c r="E13" s="92" t="s">
        <v>19</v>
      </c>
      <c r="F13" s="92" t="s">
        <v>20</v>
      </c>
      <c r="G13" s="92" t="s">
        <v>21</v>
      </c>
      <c r="H13" s="92" t="s">
        <v>22</v>
      </c>
      <c r="I13" s="92" t="s">
        <v>23</v>
      </c>
      <c r="J13" s="92" t="s">
        <v>24</v>
      </c>
      <c r="K13" s="92" t="s">
        <v>25</v>
      </c>
      <c r="L13" s="92" t="s">
        <v>26</v>
      </c>
      <c r="M13" s="92" t="s">
        <v>27</v>
      </c>
      <c r="N13" s="92" t="s">
        <v>28</v>
      </c>
      <c r="O13" s="93" t="s">
        <v>29</v>
      </c>
      <c r="P13" s="3"/>
    </row>
    <row r="14" spans="1:16" s="5" customFormat="1" ht="16.350000000000001" customHeight="1" thickTop="1">
      <c r="A14" s="67"/>
      <c r="B14" s="89" t="s">
        <v>38</v>
      </c>
      <c r="C14" s="90">
        <v>0</v>
      </c>
      <c r="D14" s="90">
        <v>0</v>
      </c>
      <c r="E14" s="90">
        <v>0</v>
      </c>
      <c r="F14" s="90">
        <v>0</v>
      </c>
      <c r="G14" s="90">
        <v>0</v>
      </c>
      <c r="H14" s="90">
        <v>0</v>
      </c>
      <c r="I14" s="90">
        <v>0</v>
      </c>
      <c r="J14" s="90">
        <v>0</v>
      </c>
      <c r="K14" s="90">
        <v>0</v>
      </c>
      <c r="L14" s="90">
        <v>0</v>
      </c>
      <c r="M14" s="90">
        <v>0</v>
      </c>
      <c r="N14" s="90">
        <v>0</v>
      </c>
      <c r="O14" s="91">
        <f>SUM(C14:N14)</f>
        <v>0</v>
      </c>
      <c r="P14" s="3"/>
    </row>
    <row r="15" spans="1:16" s="23" customFormat="1" ht="16.350000000000001" customHeight="1">
      <c r="A15" s="68"/>
      <c r="B15" s="42" t="s">
        <v>39</v>
      </c>
      <c r="C15" s="25">
        <v>0</v>
      </c>
      <c r="D15" s="25">
        <v>0</v>
      </c>
      <c r="E15" s="25">
        <v>0</v>
      </c>
      <c r="F15" s="25">
        <v>0</v>
      </c>
      <c r="G15" s="25">
        <v>0</v>
      </c>
      <c r="H15" s="25">
        <v>0</v>
      </c>
      <c r="I15" s="25">
        <v>0</v>
      </c>
      <c r="J15" s="25">
        <v>0</v>
      </c>
      <c r="K15" s="25">
        <v>0</v>
      </c>
      <c r="L15" s="25">
        <v>0</v>
      </c>
      <c r="M15" s="25">
        <v>0</v>
      </c>
      <c r="N15" s="25">
        <v>0</v>
      </c>
      <c r="O15" s="43">
        <f t="shared" ref="O15:O20" si="2">SUM(C15:N15)</f>
        <v>0</v>
      </c>
      <c r="P15" s="19"/>
    </row>
    <row r="16" spans="1:16" s="23" customFormat="1" ht="16.350000000000001" customHeight="1">
      <c r="A16" s="68"/>
      <c r="B16" s="42" t="s">
        <v>40</v>
      </c>
      <c r="C16" s="25">
        <v>0</v>
      </c>
      <c r="D16" s="25">
        <v>0</v>
      </c>
      <c r="E16" s="25">
        <v>0</v>
      </c>
      <c r="F16" s="25">
        <v>0</v>
      </c>
      <c r="G16" s="25">
        <v>0</v>
      </c>
      <c r="H16" s="25">
        <v>0</v>
      </c>
      <c r="I16" s="25">
        <v>0</v>
      </c>
      <c r="J16" s="25">
        <v>0</v>
      </c>
      <c r="K16" s="25">
        <v>0</v>
      </c>
      <c r="L16" s="25">
        <v>0</v>
      </c>
      <c r="M16" s="25">
        <v>0</v>
      </c>
      <c r="N16" s="25">
        <v>0</v>
      </c>
      <c r="O16" s="43">
        <f t="shared" si="2"/>
        <v>0</v>
      </c>
      <c r="P16" s="19"/>
    </row>
    <row r="17" spans="1:16" s="23" customFormat="1" ht="16.350000000000001" customHeight="1">
      <c r="A17" s="68"/>
      <c r="B17" s="42" t="s">
        <v>41</v>
      </c>
      <c r="C17" s="25">
        <v>0</v>
      </c>
      <c r="D17" s="25">
        <v>0</v>
      </c>
      <c r="E17" s="25">
        <v>0</v>
      </c>
      <c r="F17" s="25">
        <v>0</v>
      </c>
      <c r="G17" s="25">
        <v>0</v>
      </c>
      <c r="H17" s="25">
        <v>0</v>
      </c>
      <c r="I17" s="25">
        <v>0</v>
      </c>
      <c r="J17" s="25">
        <v>0</v>
      </c>
      <c r="K17" s="25">
        <v>0</v>
      </c>
      <c r="L17" s="25">
        <v>0</v>
      </c>
      <c r="M17" s="25">
        <v>0</v>
      </c>
      <c r="N17" s="25">
        <v>0</v>
      </c>
      <c r="O17" s="43">
        <f t="shared" si="2"/>
        <v>0</v>
      </c>
      <c r="P17" s="19"/>
    </row>
    <row r="18" spans="1:16" s="23" customFormat="1" ht="16.350000000000001" customHeight="1">
      <c r="A18" s="68"/>
      <c r="B18" s="42" t="s">
        <v>42</v>
      </c>
      <c r="C18" s="25">
        <v>0</v>
      </c>
      <c r="D18" s="25">
        <v>0</v>
      </c>
      <c r="E18" s="25">
        <v>0</v>
      </c>
      <c r="F18" s="25">
        <v>0</v>
      </c>
      <c r="G18" s="25">
        <v>0</v>
      </c>
      <c r="H18" s="25">
        <v>0</v>
      </c>
      <c r="I18" s="25">
        <v>0</v>
      </c>
      <c r="J18" s="25">
        <v>0</v>
      </c>
      <c r="K18" s="25">
        <v>0</v>
      </c>
      <c r="L18" s="25">
        <v>0</v>
      </c>
      <c r="M18" s="25">
        <v>0</v>
      </c>
      <c r="N18" s="25">
        <v>0</v>
      </c>
      <c r="O18" s="43">
        <f t="shared" si="2"/>
        <v>0</v>
      </c>
      <c r="P18" s="19"/>
    </row>
    <row r="19" spans="1:16" s="23" customFormat="1" ht="16.350000000000001" customHeight="1">
      <c r="A19" s="68"/>
      <c r="B19" s="41" t="s">
        <v>43</v>
      </c>
      <c r="C19" s="44" t="str">
        <f t="shared" ref="C19:N19" si="3">IF(SUM(C14:C18)=0,"",SUM(C14:C18))</f>
        <v/>
      </c>
      <c r="D19" s="44" t="str">
        <f t="shared" si="3"/>
        <v/>
      </c>
      <c r="E19" s="44" t="str">
        <f t="shared" si="3"/>
        <v/>
      </c>
      <c r="F19" s="44" t="str">
        <f t="shared" si="3"/>
        <v/>
      </c>
      <c r="G19" s="44" t="str">
        <f t="shared" si="3"/>
        <v/>
      </c>
      <c r="H19" s="44" t="str">
        <f t="shared" si="3"/>
        <v/>
      </c>
      <c r="I19" s="44" t="str">
        <f t="shared" si="3"/>
        <v/>
      </c>
      <c r="J19" s="44" t="str">
        <f t="shared" si="3"/>
        <v/>
      </c>
      <c r="K19" s="44" t="str">
        <f t="shared" si="3"/>
        <v/>
      </c>
      <c r="L19" s="44" t="str">
        <f t="shared" si="3"/>
        <v/>
      </c>
      <c r="M19" s="44" t="str">
        <f t="shared" si="3"/>
        <v/>
      </c>
      <c r="N19" s="44" t="str">
        <f t="shared" si="3"/>
        <v/>
      </c>
      <c r="O19" s="64">
        <f>SUM(SampleExpenses[[#Totals],[JAN]:[DEC]])</f>
        <v>0</v>
      </c>
      <c r="P19" s="19"/>
    </row>
    <row r="20" spans="1:16" s="23" customFormat="1" ht="16.350000000000001" customHeight="1">
      <c r="A20" s="68"/>
      <c r="B20" s="72" t="s">
        <v>44</v>
      </c>
      <c r="C20" s="27" t="str">
        <f>IFERROR('P&amp;L Template'!$C$11-SampleExpenses[[#Totals],[JAN]],"")</f>
        <v/>
      </c>
      <c r="D20" s="27" t="str">
        <f>IFERROR('P&amp;L Template'!$C$11-SampleExpenses[[#Totals],[FEB]],"")</f>
        <v/>
      </c>
      <c r="E20" s="27" t="str">
        <f>IFERROR('P&amp;L Template'!$C$11-SampleExpenses[[#Totals],[MAR]],"")</f>
        <v/>
      </c>
      <c r="F20" s="27" t="str">
        <f>IFERROR('P&amp;L Template'!$C$11-SampleExpenses[[#Totals],[APR]],"")</f>
        <v/>
      </c>
      <c r="G20" s="27" t="str">
        <f>IFERROR('P&amp;L Template'!$C$11-SampleExpenses[[#Totals],[MAY]],"")</f>
        <v/>
      </c>
      <c r="H20" s="27" t="str">
        <f>IFERROR('P&amp;L Template'!$C$11-SampleExpenses[[#Totals],[JUN]],"")</f>
        <v/>
      </c>
      <c r="I20" s="27" t="str">
        <f>IFERROR('P&amp;L Template'!$C$11-SampleExpenses[[#Totals],[JUL]],"")</f>
        <v/>
      </c>
      <c r="J20" s="27" t="str">
        <f>IFERROR('P&amp;L Template'!$C$11-SampleExpenses[[#Totals],[AUG]],"")</f>
        <v/>
      </c>
      <c r="K20" s="27" t="str">
        <f>IFERROR('P&amp;L Template'!$C$11-SampleExpenses[[#Totals],[SEP]],"")</f>
        <v/>
      </c>
      <c r="L20" s="27" t="str">
        <f>IFERROR('P&amp;L Template'!$C$11-SampleExpenses[[#Totals],[OCT]],"")</f>
        <v/>
      </c>
      <c r="M20" s="27" t="str">
        <f>IFERROR('P&amp;L Template'!$C$11-SampleExpenses[[#Totals],[NOV]],"")</f>
        <v/>
      </c>
      <c r="N20" s="27" t="str">
        <f>IFERROR('P&amp;L Template'!$C$11-SampleExpenses[[#Totals],[DEC]],"")</f>
        <v/>
      </c>
      <c r="O20" s="26">
        <f t="shared" si="2"/>
        <v>0</v>
      </c>
      <c r="P20" s="19"/>
    </row>
    <row r="21" spans="1:16" s="23" customFormat="1" ht="16.350000000000001" customHeight="1">
      <c r="A21" s="68"/>
      <c r="B21" s="72" t="s">
        <v>45</v>
      </c>
      <c r="C21" s="27" t="str">
        <f>IFERROR(C20*0.15," ")</f>
        <v xml:space="preserve"> </v>
      </c>
      <c r="D21" s="27" t="str">
        <f>IFERROR(D20*0.15," ")</f>
        <v xml:space="preserve"> </v>
      </c>
      <c r="E21" s="27" t="str">
        <f t="shared" ref="E21:N21" si="4">IFERROR(E20*0.15," ")</f>
        <v xml:space="preserve"> </v>
      </c>
      <c r="F21" s="27" t="str">
        <f t="shared" si="4"/>
        <v xml:space="preserve"> </v>
      </c>
      <c r="G21" s="27" t="str">
        <f t="shared" si="4"/>
        <v xml:space="preserve"> </v>
      </c>
      <c r="H21" s="27" t="str">
        <f t="shared" si="4"/>
        <v xml:space="preserve"> </v>
      </c>
      <c r="I21" s="27" t="str">
        <f t="shared" si="4"/>
        <v xml:space="preserve"> </v>
      </c>
      <c r="J21" s="27" t="str">
        <f t="shared" si="4"/>
        <v xml:space="preserve"> </v>
      </c>
      <c r="K21" s="27" t="str">
        <f t="shared" si="4"/>
        <v xml:space="preserve"> </v>
      </c>
      <c r="L21" s="27" t="str">
        <f t="shared" si="4"/>
        <v xml:space="preserve"> </v>
      </c>
      <c r="M21" s="27" t="str">
        <f t="shared" si="4"/>
        <v xml:space="preserve"> </v>
      </c>
      <c r="N21" s="27" t="str">
        <f t="shared" si="4"/>
        <v xml:space="preserve"> </v>
      </c>
      <c r="O21" s="26">
        <f>SUM('P&amp;L Template'!$C$21:$N$21)</f>
        <v>0</v>
      </c>
      <c r="P21" s="19"/>
    </row>
    <row r="22" spans="1:16" s="23" customFormat="1" ht="9" customHeight="1">
      <c r="A22" s="19"/>
      <c r="B22" s="98"/>
      <c r="C22" s="99"/>
      <c r="D22" s="99"/>
      <c r="E22" s="99"/>
      <c r="F22" s="99"/>
      <c r="G22" s="99"/>
      <c r="H22" s="99"/>
      <c r="I22" s="99"/>
      <c r="J22" s="99"/>
      <c r="K22" s="99"/>
      <c r="L22" s="99"/>
      <c r="M22" s="99"/>
      <c r="N22" s="99"/>
      <c r="O22" s="100"/>
      <c r="P22" s="19"/>
    </row>
    <row r="23" spans="1:16" s="23" customFormat="1" ht="20.100000000000001" customHeight="1">
      <c r="A23" s="68"/>
      <c r="B23" s="28" t="s">
        <v>46</v>
      </c>
      <c r="C23" s="29" t="str">
        <f>IFERROR(C20-'P&amp;L Template'!$C$21,"")</f>
        <v/>
      </c>
      <c r="D23" s="29" t="str">
        <f>IFERROR(D20-'P&amp;L Template'!$D$21,"")</f>
        <v/>
      </c>
      <c r="E23" s="29" t="str">
        <f>IFERROR(E20-'P&amp;L Template'!$E$21,"")</f>
        <v/>
      </c>
      <c r="F23" s="29" t="str">
        <f>IFERROR(F20-'P&amp;L Template'!$F$21,"")</f>
        <v/>
      </c>
      <c r="G23" s="29" t="str">
        <f>IFERROR(G20-'P&amp;L Template'!$G$21,"")</f>
        <v/>
      </c>
      <c r="H23" s="29" t="str">
        <f>IFERROR(H20-'P&amp;L Template'!$H$21,"")</f>
        <v/>
      </c>
      <c r="I23" s="29" t="str">
        <f>IFERROR(I20-'P&amp;L Template'!$I$21,"")</f>
        <v/>
      </c>
      <c r="J23" s="29" t="str">
        <f>IFERROR(J20-'P&amp;L Template'!$J$21,"")</f>
        <v/>
      </c>
      <c r="K23" s="29" t="str">
        <f>IFERROR(K20-'P&amp;L Template'!$K$21,"")</f>
        <v/>
      </c>
      <c r="L23" s="29" t="str">
        <f>IFERROR(L20-'P&amp;L Template'!$L$21,"")</f>
        <v/>
      </c>
      <c r="M23" s="29" t="str">
        <f>IFERROR(M20-'P&amp;L Template'!$M$21,"")</f>
        <v/>
      </c>
      <c r="N23" s="29" t="str">
        <f>IFERROR(N20-'P&amp;L Template'!$N$21,"")</f>
        <v/>
      </c>
      <c r="O23" s="30">
        <f>IFERROR(O20-'P&amp;L Template'!$O$21,"")</f>
        <v>0</v>
      </c>
      <c r="P23" s="19"/>
    </row>
    <row r="24" spans="1:16" s="23" customFormat="1" ht="9" customHeight="1">
      <c r="A24" s="94"/>
      <c r="B24" s="101"/>
      <c r="C24" s="102"/>
      <c r="D24" s="102"/>
      <c r="E24" s="102"/>
      <c r="F24" s="102"/>
      <c r="G24" s="102"/>
      <c r="H24" s="102"/>
      <c r="I24" s="102"/>
      <c r="J24" s="102"/>
      <c r="K24" s="102"/>
      <c r="L24" s="102"/>
      <c r="M24" s="102"/>
      <c r="N24" s="102"/>
      <c r="O24" s="103"/>
      <c r="P24" s="19"/>
    </row>
    <row r="25" spans="1:16" s="23" customFormat="1" ht="9" customHeight="1">
      <c r="A25" s="68"/>
      <c r="B25" s="11"/>
      <c r="C25" s="8"/>
      <c r="D25" s="8"/>
      <c r="E25" s="8"/>
      <c r="F25" s="8"/>
      <c r="G25" s="8"/>
      <c r="H25" s="8"/>
      <c r="I25" s="8"/>
      <c r="J25" s="8"/>
      <c r="K25" s="8"/>
      <c r="L25" s="8"/>
      <c r="M25" s="8"/>
      <c r="N25" s="8"/>
      <c r="O25" s="8"/>
      <c r="P25" s="19"/>
    </row>
    <row r="26" spans="1:16" s="23" customFormat="1" ht="30" customHeight="1">
      <c r="A26" s="68"/>
      <c r="B26" s="9"/>
      <c r="C26" s="10"/>
      <c r="D26" s="10"/>
      <c r="E26" s="10"/>
      <c r="F26" s="10"/>
      <c r="G26" s="10"/>
      <c r="H26" s="10"/>
      <c r="I26" s="10"/>
      <c r="J26" s="10"/>
      <c r="K26" s="10"/>
      <c r="L26" s="10"/>
      <c r="M26" s="10"/>
      <c r="N26" s="10"/>
      <c r="O26" s="10"/>
    </row>
    <row r="27" spans="1:16" s="23" customFormat="1" ht="30" customHeight="1">
      <c r="A27" s="68"/>
      <c r="B27" s="10"/>
      <c r="C27" s="10"/>
      <c r="D27" s="10"/>
      <c r="E27" s="10"/>
      <c r="F27" s="10"/>
      <c r="G27" s="10"/>
      <c r="H27" s="10"/>
      <c r="I27" s="10"/>
      <c r="J27" s="10"/>
      <c r="K27" s="10"/>
      <c r="L27" s="10"/>
      <c r="M27" s="10"/>
      <c r="N27" s="10"/>
      <c r="O27" s="10"/>
    </row>
    <row r="28" spans="1:16" s="37" customFormat="1" ht="30" customHeight="1">
      <c r="A28" s="69"/>
      <c r="B28" s="5"/>
      <c r="C28" s="5"/>
      <c r="D28" s="5"/>
      <c r="E28" s="5"/>
      <c r="F28" s="5"/>
      <c r="G28" s="5"/>
      <c r="H28" s="5"/>
      <c r="I28" s="5"/>
      <c r="J28" s="5"/>
      <c r="K28" s="5"/>
      <c r="L28" s="5"/>
      <c r="M28" s="5"/>
      <c r="N28" s="5"/>
      <c r="O28" s="5"/>
    </row>
    <row r="29" spans="1:16" s="37" customFormat="1" ht="30" customHeight="1">
      <c r="A29" s="69"/>
      <c r="B29" s="5"/>
      <c r="C29" s="5"/>
      <c r="D29" s="5"/>
      <c r="E29" s="5"/>
      <c r="F29" s="5"/>
      <c r="G29" s="5"/>
      <c r="H29" s="5"/>
      <c r="I29" s="5"/>
      <c r="J29" s="5"/>
      <c r="K29" s="5"/>
      <c r="L29" s="5"/>
      <c r="M29" s="5"/>
      <c r="N29" s="5"/>
      <c r="O29" s="5"/>
    </row>
    <row r="30" spans="1:16" s="37" customFormat="1" ht="30" customHeight="1">
      <c r="A30" s="69"/>
      <c r="B30" s="5"/>
      <c r="C30" s="5"/>
      <c r="D30" s="5"/>
      <c r="E30" s="5"/>
      <c r="F30" s="5"/>
      <c r="G30" s="5"/>
      <c r="H30" s="5"/>
      <c r="I30" s="5"/>
      <c r="J30" s="5"/>
      <c r="K30" s="5"/>
      <c r="L30" s="5"/>
      <c r="M30" s="5"/>
      <c r="N30" s="5"/>
      <c r="O30" s="5"/>
    </row>
    <row r="31" spans="1:16" s="22" customFormat="1" ht="30" customHeight="1">
      <c r="A31" s="66"/>
      <c r="B31" s="5"/>
      <c r="C31" s="5"/>
      <c r="D31" s="5"/>
      <c r="E31" s="5"/>
      <c r="F31" s="5"/>
      <c r="G31" s="5"/>
      <c r="H31" s="5"/>
      <c r="I31" s="5"/>
      <c r="J31" s="5"/>
      <c r="K31" s="5"/>
      <c r="L31" s="5"/>
      <c r="M31" s="5"/>
      <c r="N31" s="5"/>
      <c r="O31" s="5"/>
    </row>
    <row r="32" spans="1:16" s="10" customFormat="1" ht="30" customHeight="1">
      <c r="A32" s="70"/>
      <c r="B32" s="5"/>
      <c r="C32" s="5"/>
      <c r="D32" s="5"/>
      <c r="E32" s="5"/>
      <c r="F32" s="5"/>
      <c r="G32" s="5"/>
      <c r="H32" s="5"/>
      <c r="I32" s="5"/>
      <c r="J32" s="5"/>
      <c r="K32" s="5"/>
      <c r="L32" s="5"/>
      <c r="M32" s="5"/>
      <c r="N32" s="5"/>
      <c r="O32" s="5"/>
    </row>
    <row r="33" spans="1:15" s="10" customFormat="1" ht="30" customHeight="1">
      <c r="A33" s="70"/>
      <c r="B33" s="5"/>
      <c r="C33" s="5"/>
      <c r="D33" s="5"/>
      <c r="E33" s="5"/>
      <c r="F33" s="5"/>
      <c r="G33" s="5"/>
      <c r="H33" s="5"/>
      <c r="I33" s="5"/>
      <c r="J33" s="5"/>
      <c r="K33" s="5"/>
      <c r="L33" s="5"/>
      <c r="M33" s="5"/>
      <c r="N33" s="5"/>
      <c r="O33" s="5"/>
    </row>
    <row r="34" spans="1:15" s="10" customFormat="1" ht="30" customHeight="1">
      <c r="A34" s="70"/>
      <c r="B34" s="5"/>
      <c r="C34" s="5"/>
      <c r="D34" s="5"/>
      <c r="E34" s="5"/>
      <c r="F34" s="5"/>
      <c r="G34" s="5"/>
      <c r="H34" s="5"/>
      <c r="I34" s="5"/>
      <c r="J34" s="5"/>
      <c r="K34" s="5"/>
      <c r="L34" s="5"/>
      <c r="M34" s="5"/>
      <c r="N34" s="5"/>
      <c r="O34" s="5"/>
    </row>
    <row r="35" spans="1:15" s="5" customFormat="1" ht="30" customHeight="1">
      <c r="A35" s="67"/>
      <c r="B35" s="1"/>
      <c r="C35" s="1"/>
      <c r="D35" s="1"/>
      <c r="E35" s="1"/>
      <c r="F35" s="1"/>
      <c r="G35" s="1"/>
      <c r="H35" s="1"/>
      <c r="I35" s="1"/>
      <c r="J35" s="1"/>
      <c r="K35" s="1"/>
      <c r="L35" s="1"/>
      <c r="M35" s="1"/>
      <c r="N35" s="1"/>
      <c r="O35" s="1"/>
    </row>
    <row r="36" spans="1:15" s="5" customFormat="1" ht="30" customHeight="1">
      <c r="A36" s="67"/>
      <c r="B36" s="1"/>
      <c r="C36" s="1"/>
      <c r="D36" s="1"/>
      <c r="E36" s="1"/>
      <c r="F36" s="1"/>
      <c r="G36" s="1"/>
      <c r="H36" s="1"/>
      <c r="I36" s="1"/>
      <c r="J36" s="1"/>
      <c r="K36" s="1"/>
      <c r="L36" s="1"/>
      <c r="M36" s="1"/>
      <c r="N36" s="1"/>
      <c r="O36" s="1"/>
    </row>
    <row r="37" spans="1:15" s="5" customFormat="1" ht="30" customHeight="1">
      <c r="A37" s="67"/>
      <c r="B37" s="1"/>
      <c r="C37" s="1"/>
      <c r="D37" s="1"/>
      <c r="E37" s="1"/>
      <c r="F37" s="1"/>
      <c r="G37" s="1"/>
      <c r="H37" s="1"/>
      <c r="I37" s="1"/>
      <c r="J37" s="1"/>
      <c r="K37" s="1"/>
      <c r="L37" s="1"/>
      <c r="M37" s="1"/>
      <c r="N37" s="1"/>
      <c r="O37" s="1"/>
    </row>
    <row r="38" spans="1:15" s="5" customFormat="1" ht="30" customHeight="1">
      <c r="A38" s="67"/>
      <c r="B38" s="1"/>
      <c r="C38" s="1"/>
      <c r="D38" s="1"/>
      <c r="E38" s="1"/>
      <c r="F38" s="1"/>
      <c r="G38" s="1"/>
      <c r="H38" s="1"/>
      <c r="I38" s="1"/>
      <c r="J38" s="1"/>
      <c r="K38" s="1"/>
      <c r="L38" s="1"/>
      <c r="M38" s="1"/>
      <c r="N38" s="1"/>
      <c r="O38" s="1"/>
    </row>
    <row r="39" spans="1:15" s="5" customFormat="1" ht="30" customHeight="1">
      <c r="A39" s="67"/>
      <c r="B39" s="1"/>
      <c r="C39" s="1"/>
      <c r="D39" s="1"/>
      <c r="E39" s="1"/>
      <c r="F39" s="1"/>
      <c r="G39" s="1"/>
      <c r="H39" s="1"/>
      <c r="I39" s="1"/>
      <c r="J39" s="1"/>
      <c r="K39" s="1"/>
      <c r="L39" s="1"/>
      <c r="M39" s="1"/>
      <c r="N39" s="1"/>
      <c r="O39" s="1"/>
    </row>
    <row r="40" spans="1:15" s="5" customFormat="1" ht="30" customHeight="1">
      <c r="A40" s="67"/>
      <c r="B40" s="1"/>
      <c r="C40" s="1"/>
      <c r="D40" s="1"/>
      <c r="E40" s="1"/>
      <c r="F40" s="1"/>
      <c r="G40" s="1"/>
      <c r="H40" s="1"/>
      <c r="I40" s="1"/>
      <c r="J40" s="1"/>
      <c r="K40" s="1"/>
      <c r="L40" s="1"/>
      <c r="M40" s="1"/>
      <c r="N40" s="1"/>
      <c r="O40" s="1"/>
    </row>
    <row r="41" spans="1:15" s="5" customFormat="1" ht="30" customHeight="1">
      <c r="A41" s="67"/>
      <c r="B41" s="1"/>
      <c r="C41" s="1"/>
      <c r="D41" s="1"/>
      <c r="E41" s="1"/>
      <c r="F41" s="1"/>
      <c r="G41" s="1"/>
      <c r="H41" s="1"/>
      <c r="I41" s="1"/>
      <c r="J41" s="1"/>
      <c r="K41" s="1"/>
      <c r="L41" s="1"/>
      <c r="M41" s="1"/>
      <c r="N41" s="1"/>
      <c r="O41" s="1"/>
    </row>
    <row r="42" spans="1:15" s="5" customFormat="1" ht="30" customHeight="1">
      <c r="A42" s="67"/>
      <c r="B42" s="1"/>
      <c r="C42" s="1"/>
      <c r="D42" s="1"/>
      <c r="E42" s="1"/>
      <c r="F42" s="1"/>
      <c r="G42" s="1"/>
      <c r="H42" s="1"/>
      <c r="I42" s="1"/>
      <c r="J42" s="1"/>
      <c r="K42" s="1"/>
      <c r="L42" s="1"/>
      <c r="M42" s="1"/>
      <c r="N42" s="1"/>
      <c r="O42" s="1"/>
    </row>
  </sheetData>
  <mergeCells count="1">
    <mergeCell ref="C2:O2"/>
  </mergeCells>
  <dataValidations count="10">
    <dataValidation allowBlank="1" showInputMessage="1" showErrorMessage="1" prompt="This worksheet contains a template to calculate Total Expenses and Net Income. Title of the worksheet is in cell at right. Other helpful instructions on how to use this worksheet are in cells in this column. Arrow down to get started." sqref="A1" xr:uid="{AFDA39E9-E354-4951-9D54-6E147D6E6ABA}"/>
    <dataValidation allowBlank="1" showInputMessage="1" showErrorMessage="1" prompt="Business name is in cell at right and Date in cell C2. Next instruction is in cell A4._x000a_" sqref="A2" xr:uid="{30F3524C-8C8F-4A04-956C-ABEE96C0F09C}"/>
    <dataValidation allowBlank="1" showInputMessage="1" showErrorMessage="1" prompt="Enter details in Sample Revenue table starting in cell at right to calculate Net Sales, Costs of Goods Sold and Gross Profit. Next instruction is in cell A10." sqref="A4" xr:uid="{9CEF18A6-A50C-47F8-BB89-B4230498CFA0}"/>
    <dataValidation allowBlank="1" showInputMessage="1" showErrorMessage="1" prompt="Cost of Goods Sold label is in cell at right. Cost of Goods Sold for each month and Year to Date are auto calculated in cells C10 through O10." sqref="A10" xr:uid="{AC61DC88-DA9E-49DA-ABB4-14E2B2BA9467}"/>
    <dataValidation allowBlank="1" showInputMessage="1" showErrorMessage="1" prompt="Gross Profit label is in cell at right. Gross Profit for each month and Year to Date are auto calculated in cells C11 through O11. Next instruction is in cell A13." sqref="A11" xr:uid="{658B3E67-9E36-4CC0-9B24-2324DFA2386A}"/>
    <dataValidation allowBlank="1" showInputMessage="1" showErrorMessage="1" prompt="Enter details in Sample Expenses table starting in cell at right to calculate Total Expenses, Income Before Taxes and Income Tax Expense. Next instruction is in cell A20." sqref="A13" xr:uid="{7269D659-6E31-4B16-804F-6FEEA79E677A}"/>
    <dataValidation allowBlank="1" showInputMessage="1" showErrorMessage="1" prompt="Income Before Taxes label is in cell at right. Income Before Taxes for each month and Year to Date are auto calculated in cells C20 through O20." sqref="A20" xr:uid="{C592E5A1-9AEF-4FDE-B4FB-EFE86460BB2E}"/>
    <dataValidation allowBlank="1" showInputMessage="1" showErrorMessage="1" prompt="Income Tax Expense label is in cell at right. Income Tax Expense for each month and Year to Date are auto calculated in cells C21 through O21. Next instruction is in cell A23." sqref="A21" xr:uid="{A4B0449C-BF41-4E2B-9C72-DD41D89F6F55}"/>
    <dataValidation allowBlank="1" showInputMessage="1" showErrorMessage="1" prompt="Net Income label is in cell at right. Net Income for each month and Year to Date are auto calculated in cells C23 through O23." sqref="A23" xr:uid="{347B1107-ACF9-4994-AACE-F4D3C11F4916}"/>
    <dataValidation allowBlank="1" showInputMessage="1" showErrorMessage="1" prompt="Net Income label is in cell at right. Net Income for each month and Year to Date are auto calculated in cells C25 through O25._x000a_" sqref="A24" xr:uid="{280BDB46-1A88-4680-B591-21263FE950DD}"/>
  </dataValidations>
  <pageMargins left="0.7" right="0.7" top="0.75" bottom="0.75" header="0.3" footer="0.3"/>
  <pageSetup scale="53" orientation="landscape" horizontalDpi="1200" verticalDpi="12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J41"/>
  <sheetViews>
    <sheetView zoomScaleNormal="100" workbookViewId="0">
      <selection activeCell="D28" sqref="D28"/>
    </sheetView>
  </sheetViews>
  <sheetFormatPr defaultColWidth="9.140625" defaultRowHeight="30" customHeight="1"/>
  <cols>
    <col min="1" max="1" width="2.7109375" style="71" customWidth="1"/>
    <col min="2" max="2" width="42.28515625" style="1" customWidth="1"/>
    <col min="3" max="14" width="14.7109375" style="1" customWidth="1"/>
    <col min="15" max="15" width="14.7109375" style="49" customWidth="1"/>
    <col min="16" max="16" width="2.140625" style="1" customWidth="1"/>
    <col min="17" max="62" width="8.85546875" style="34" customWidth="1"/>
    <col min="63" max="80" width="8.85546875" style="1" customWidth="1"/>
    <col min="81" max="16384" width="9.140625" style="1"/>
  </cols>
  <sheetData>
    <row r="1" spans="1:62" s="21" customFormat="1" ht="20.100000000000001" customHeight="1">
      <c r="A1" s="66"/>
      <c r="B1" s="60" t="s">
        <v>3</v>
      </c>
      <c r="C1" s="61"/>
      <c r="D1" s="61"/>
      <c r="E1" s="61"/>
      <c r="F1" s="61"/>
      <c r="G1" s="61"/>
      <c r="H1" s="61"/>
      <c r="I1" s="61"/>
      <c r="J1" s="61"/>
      <c r="K1" s="61"/>
      <c r="L1" s="61"/>
      <c r="M1" s="61"/>
      <c r="N1" s="61"/>
      <c r="O1" s="62"/>
      <c r="P1" s="20"/>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row>
    <row r="2" spans="1:62" s="22" customFormat="1" ht="20.100000000000001" customHeight="1">
      <c r="A2" s="66"/>
      <c r="B2" s="17" t="str">
        <f>'Start-Up Costs Template'!B2</f>
        <v>Your Coffee Shop</v>
      </c>
      <c r="C2" s="129">
        <f ca="1">TODAY()</f>
        <v>44741</v>
      </c>
      <c r="D2" s="130"/>
      <c r="E2" s="130"/>
      <c r="F2" s="130"/>
      <c r="G2" s="130"/>
      <c r="H2" s="130"/>
      <c r="I2" s="130"/>
      <c r="J2" s="130"/>
      <c r="K2" s="130"/>
      <c r="L2" s="130"/>
      <c r="M2" s="130"/>
      <c r="N2" s="130"/>
      <c r="O2" s="131"/>
      <c r="P2" s="18"/>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row>
    <row r="3" spans="1:62" s="5" customFormat="1" ht="9" customHeight="1">
      <c r="A3" s="67"/>
      <c r="B3" s="108"/>
      <c r="C3" s="109"/>
      <c r="D3" s="109"/>
      <c r="E3" s="109"/>
      <c r="F3" s="109"/>
      <c r="G3" s="109"/>
      <c r="H3" s="109"/>
      <c r="I3" s="109"/>
      <c r="J3" s="109"/>
      <c r="K3" s="109"/>
      <c r="L3" s="109"/>
      <c r="M3" s="109"/>
      <c r="N3" s="109"/>
      <c r="O3" s="110"/>
      <c r="P3" s="3"/>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row>
    <row r="4" spans="1:62" s="22" customFormat="1" ht="20.100000000000001" customHeight="1" thickBot="1">
      <c r="A4" s="66"/>
      <c r="B4" s="86" t="s">
        <v>16</v>
      </c>
      <c r="C4" s="92" t="s">
        <v>17</v>
      </c>
      <c r="D4" s="92" t="s">
        <v>18</v>
      </c>
      <c r="E4" s="92" t="s">
        <v>19</v>
      </c>
      <c r="F4" s="92" t="s">
        <v>20</v>
      </c>
      <c r="G4" s="92" t="s">
        <v>21</v>
      </c>
      <c r="H4" s="92" t="s">
        <v>22</v>
      </c>
      <c r="I4" s="92" t="s">
        <v>23</v>
      </c>
      <c r="J4" s="92" t="s">
        <v>24</v>
      </c>
      <c r="K4" s="92" t="s">
        <v>25</v>
      </c>
      <c r="L4" s="92" t="s">
        <v>26</v>
      </c>
      <c r="M4" s="92" t="s">
        <v>27</v>
      </c>
      <c r="N4" s="92" t="s">
        <v>28</v>
      </c>
      <c r="O4" s="93" t="s">
        <v>29</v>
      </c>
      <c r="P4" s="18"/>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row>
    <row r="5" spans="1:62" s="23" customFormat="1" ht="16.350000000000001" customHeight="1" thickTop="1">
      <c r="A5" s="68"/>
      <c r="B5" s="89" t="s">
        <v>30</v>
      </c>
      <c r="C5" s="90">
        <v>5000</v>
      </c>
      <c r="D5" s="90">
        <v>13000</v>
      </c>
      <c r="E5" s="90">
        <v>16000</v>
      </c>
      <c r="F5" s="90">
        <v>7000</v>
      </c>
      <c r="G5" s="90">
        <v>14500</v>
      </c>
      <c r="H5" s="90">
        <v>16400</v>
      </c>
      <c r="I5" s="90">
        <v>22500</v>
      </c>
      <c r="J5" s="90">
        <v>23125</v>
      </c>
      <c r="K5" s="90">
        <v>24549</v>
      </c>
      <c r="L5" s="90">
        <v>22000</v>
      </c>
      <c r="M5" s="90">
        <v>25000</v>
      </c>
      <c r="N5" s="90">
        <v>27349</v>
      </c>
      <c r="O5" s="91">
        <f>SUM(C5:N5)</f>
        <v>216423</v>
      </c>
      <c r="P5" s="19"/>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row>
    <row r="6" spans="1:62" s="23" customFormat="1" ht="16.350000000000001" customHeight="1">
      <c r="A6" s="68"/>
      <c r="B6" s="42" t="s">
        <v>31</v>
      </c>
      <c r="C6" s="25">
        <v>0</v>
      </c>
      <c r="D6" s="25">
        <v>-350</v>
      </c>
      <c r="E6" s="25">
        <v>0</v>
      </c>
      <c r="F6" s="25">
        <v>-206</v>
      </c>
      <c r="G6" s="25">
        <v>-234</v>
      </c>
      <c r="H6" s="25">
        <v>0</v>
      </c>
      <c r="I6" s="25">
        <v>0</v>
      </c>
      <c r="J6" s="25">
        <v>-280</v>
      </c>
      <c r="K6" s="25">
        <v>-1200</v>
      </c>
      <c r="L6" s="25">
        <v>-1600</v>
      </c>
      <c r="M6" s="25">
        <v>0</v>
      </c>
      <c r="N6" s="25">
        <v>-2400</v>
      </c>
      <c r="O6" s="43">
        <f t="shared" ref="O6:O11" si="0">SUM(C6:N6)</f>
        <v>-6270</v>
      </c>
      <c r="P6" s="19"/>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row>
    <row r="7" spans="1:62" s="23" customFormat="1" ht="16.350000000000001" customHeight="1">
      <c r="A7" s="68"/>
      <c r="B7" s="42" t="s">
        <v>32</v>
      </c>
      <c r="C7" s="25">
        <v>0</v>
      </c>
      <c r="D7" s="25">
        <v>0</v>
      </c>
      <c r="E7" s="25">
        <v>0</v>
      </c>
      <c r="F7" s="25">
        <v>0</v>
      </c>
      <c r="G7" s="25">
        <v>0</v>
      </c>
      <c r="H7" s="25">
        <v>250</v>
      </c>
      <c r="I7" s="25">
        <v>350</v>
      </c>
      <c r="J7" s="25">
        <v>100</v>
      </c>
      <c r="K7" s="25">
        <v>0</v>
      </c>
      <c r="L7" s="25">
        <v>0</v>
      </c>
      <c r="M7" s="25">
        <v>1245</v>
      </c>
      <c r="N7" s="25">
        <v>1360</v>
      </c>
      <c r="O7" s="43">
        <f t="shared" si="0"/>
        <v>3305</v>
      </c>
      <c r="P7" s="19"/>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row>
    <row r="8" spans="1:62" s="23" customFormat="1" ht="16.350000000000001" customHeight="1">
      <c r="A8" s="68"/>
      <c r="B8" s="42" t="s">
        <v>33</v>
      </c>
      <c r="C8" s="25">
        <v>0</v>
      </c>
      <c r="D8" s="25">
        <v>0</v>
      </c>
      <c r="E8" s="25">
        <v>0</v>
      </c>
      <c r="F8" s="25">
        <v>0</v>
      </c>
      <c r="G8" s="25">
        <v>0</v>
      </c>
      <c r="H8" s="25">
        <v>0</v>
      </c>
      <c r="I8" s="25">
        <v>0</v>
      </c>
      <c r="J8" s="25">
        <v>1500</v>
      </c>
      <c r="K8" s="25">
        <v>0</v>
      </c>
      <c r="L8" s="25">
        <v>0</v>
      </c>
      <c r="M8" s="25">
        <v>0</v>
      </c>
      <c r="N8" s="25">
        <v>0</v>
      </c>
      <c r="O8" s="43">
        <f t="shared" si="0"/>
        <v>1500</v>
      </c>
      <c r="P8" s="19"/>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row>
    <row r="9" spans="1:62" s="37" customFormat="1" ht="16.350000000000001" customHeight="1">
      <c r="A9" s="69"/>
      <c r="B9" s="41" t="s">
        <v>34</v>
      </c>
      <c r="C9" s="65">
        <f>SUBTOTAL(109,ActualRevenue[JAN])</f>
        <v>5000</v>
      </c>
      <c r="D9" s="65">
        <f>SUBTOTAL(109,ActualRevenue[FEB])</f>
        <v>12650</v>
      </c>
      <c r="E9" s="65">
        <f>SUBTOTAL(109,ActualRevenue[MAR])</f>
        <v>16000</v>
      </c>
      <c r="F9" s="65">
        <f>SUBTOTAL(109,ActualRevenue[APR])</f>
        <v>6794</v>
      </c>
      <c r="G9" s="65">
        <f>SUBTOTAL(109,ActualRevenue[MAY])</f>
        <v>14266</v>
      </c>
      <c r="H9" s="65">
        <f>SUBTOTAL(109,ActualRevenue[JUN])</f>
        <v>16650</v>
      </c>
      <c r="I9" s="65">
        <f>SUBTOTAL(109,ActualRevenue[JUL])</f>
        <v>22850</v>
      </c>
      <c r="J9" s="65">
        <f>SUBTOTAL(109,ActualRevenue[AUG])</f>
        <v>24445</v>
      </c>
      <c r="K9" s="65">
        <f>SUBTOTAL(109,ActualRevenue[SEP])</f>
        <v>23349</v>
      </c>
      <c r="L9" s="65">
        <f>SUBTOTAL(109,ActualRevenue[OCT])</f>
        <v>20400</v>
      </c>
      <c r="M9" s="65">
        <f>SUBTOTAL(109,ActualRevenue[NOV])</f>
        <v>26245</v>
      </c>
      <c r="N9" s="65">
        <f>SUBTOTAL(109,ActualRevenue[DEC])</f>
        <v>26309</v>
      </c>
      <c r="O9" s="45">
        <f>SUM(ActualRevenue[[#Totals],[JAN]:[DEC]])</f>
        <v>214958</v>
      </c>
      <c r="P9" s="38"/>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row>
    <row r="10" spans="1:62" s="37" customFormat="1" ht="16.350000000000001" customHeight="1">
      <c r="A10" s="69"/>
      <c r="B10" s="63" t="s">
        <v>35</v>
      </c>
      <c r="C10" s="27">
        <f t="shared" ref="C10:N10" si="1">C5*0.4</f>
        <v>2000</v>
      </c>
      <c r="D10" s="27">
        <f t="shared" si="1"/>
        <v>5200</v>
      </c>
      <c r="E10" s="27">
        <f t="shared" si="1"/>
        <v>6400</v>
      </c>
      <c r="F10" s="27">
        <f t="shared" si="1"/>
        <v>2800</v>
      </c>
      <c r="G10" s="27">
        <f t="shared" si="1"/>
        <v>5800</v>
      </c>
      <c r="H10" s="27">
        <f t="shared" si="1"/>
        <v>6560</v>
      </c>
      <c r="I10" s="27">
        <f t="shared" si="1"/>
        <v>9000</v>
      </c>
      <c r="J10" s="27">
        <f t="shared" si="1"/>
        <v>9250</v>
      </c>
      <c r="K10" s="27">
        <f t="shared" si="1"/>
        <v>9819.6</v>
      </c>
      <c r="L10" s="27">
        <f t="shared" si="1"/>
        <v>8800</v>
      </c>
      <c r="M10" s="27">
        <f t="shared" si="1"/>
        <v>10000</v>
      </c>
      <c r="N10" s="27">
        <f t="shared" si="1"/>
        <v>10939.6</v>
      </c>
      <c r="O10" s="26">
        <f t="shared" si="0"/>
        <v>86569.200000000012</v>
      </c>
      <c r="P10" s="38"/>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row>
    <row r="11" spans="1:62" s="5" customFormat="1" ht="16.350000000000001" customHeight="1">
      <c r="A11" s="67"/>
      <c r="B11" s="63" t="s">
        <v>36</v>
      </c>
      <c r="C11" s="27">
        <f>IFERROR(ActualRevenue[[#Totals],[JAN]]-C10,"")</f>
        <v>3000</v>
      </c>
      <c r="D11" s="27">
        <f>IFERROR(ActualRevenue[[#Totals],[FEB]]-D10,"")</f>
        <v>7450</v>
      </c>
      <c r="E11" s="27">
        <f>IFERROR(ActualRevenue[[#Totals],[MAR]]-E10,"")</f>
        <v>9600</v>
      </c>
      <c r="F11" s="27">
        <f>IFERROR(ActualRevenue[[#Totals],[APR]]-F10,"")</f>
        <v>3994</v>
      </c>
      <c r="G11" s="27">
        <f>IFERROR(ActualRevenue[[#Totals],[MAY]]-G10,"")</f>
        <v>8466</v>
      </c>
      <c r="H11" s="27">
        <f>IFERROR(ActualRevenue[[#Totals],[JUN]]-H10,"")</f>
        <v>10090</v>
      </c>
      <c r="I11" s="27">
        <f>IFERROR(ActualRevenue[[#Totals],[JUL]]-I10,"")</f>
        <v>13850</v>
      </c>
      <c r="J11" s="27">
        <f>IFERROR(ActualRevenue[[#Totals],[AUG]]-J10,"")</f>
        <v>15195</v>
      </c>
      <c r="K11" s="27">
        <f>IFERROR(ActualRevenue[[#Totals],[SEP]]-K10,"")</f>
        <v>13529.4</v>
      </c>
      <c r="L11" s="27">
        <f>IFERROR(ActualRevenue[[#Totals],[OCT]]-L10,"")</f>
        <v>11600</v>
      </c>
      <c r="M11" s="27">
        <f>IFERROR(ActualRevenue[[#Totals],[NOV]]-M10,"")</f>
        <v>16245</v>
      </c>
      <c r="N11" s="27">
        <f>IFERROR(ActualRevenue[[#Totals],[DEC]]-N10,"")</f>
        <v>15369.4</v>
      </c>
      <c r="O11" s="26">
        <f t="shared" si="0"/>
        <v>128388.79999999999</v>
      </c>
      <c r="P11" s="3"/>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row>
    <row r="12" spans="1:62" s="22" customFormat="1" ht="9" customHeight="1">
      <c r="A12" s="66"/>
      <c r="B12" s="107"/>
      <c r="C12" s="99"/>
      <c r="D12" s="99"/>
      <c r="E12" s="99"/>
      <c r="F12" s="99"/>
      <c r="G12" s="99"/>
      <c r="H12" s="99"/>
      <c r="I12" s="99"/>
      <c r="J12" s="99"/>
      <c r="K12" s="99"/>
      <c r="L12" s="99"/>
      <c r="M12" s="99"/>
      <c r="N12" s="99"/>
      <c r="O12" s="100"/>
      <c r="P12" s="18"/>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row>
    <row r="13" spans="1:62" s="5" customFormat="1" ht="20.100000000000001" customHeight="1" thickBot="1">
      <c r="A13" s="67"/>
      <c r="B13" s="86" t="s">
        <v>37</v>
      </c>
      <c r="C13" s="92" t="s">
        <v>17</v>
      </c>
      <c r="D13" s="92" t="s">
        <v>18</v>
      </c>
      <c r="E13" s="92" t="s">
        <v>19</v>
      </c>
      <c r="F13" s="92" t="s">
        <v>20</v>
      </c>
      <c r="G13" s="92" t="s">
        <v>21</v>
      </c>
      <c r="H13" s="92" t="s">
        <v>22</v>
      </c>
      <c r="I13" s="92" t="s">
        <v>23</v>
      </c>
      <c r="J13" s="92" t="s">
        <v>24</v>
      </c>
      <c r="K13" s="92" t="s">
        <v>25</v>
      </c>
      <c r="L13" s="92" t="s">
        <v>26</v>
      </c>
      <c r="M13" s="92" t="s">
        <v>27</v>
      </c>
      <c r="N13" s="92" t="s">
        <v>28</v>
      </c>
      <c r="O13" s="93" t="s">
        <v>29</v>
      </c>
      <c r="P13" s="3"/>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row>
    <row r="14" spans="1:62" s="23" customFormat="1" ht="16.350000000000001" customHeight="1" thickTop="1">
      <c r="A14" s="68"/>
      <c r="B14" s="89" t="s">
        <v>38</v>
      </c>
      <c r="C14" s="90">
        <v>2500</v>
      </c>
      <c r="D14" s="90">
        <v>2500</v>
      </c>
      <c r="E14" s="90">
        <v>3500</v>
      </c>
      <c r="F14" s="90">
        <v>5000</v>
      </c>
      <c r="G14" s="90">
        <v>5000</v>
      </c>
      <c r="H14" s="90">
        <v>5000</v>
      </c>
      <c r="I14" s="90">
        <v>8000</v>
      </c>
      <c r="J14" s="90">
        <v>9000</v>
      </c>
      <c r="K14" s="90">
        <v>9000</v>
      </c>
      <c r="L14" s="90">
        <v>9000</v>
      </c>
      <c r="M14" s="90">
        <v>9000</v>
      </c>
      <c r="N14" s="90">
        <v>9000</v>
      </c>
      <c r="O14" s="91">
        <f>SUM(C14:N14)</f>
        <v>76500</v>
      </c>
      <c r="P14" s="19"/>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row>
    <row r="15" spans="1:62" s="23" customFormat="1" ht="16.350000000000001" customHeight="1">
      <c r="A15" s="68"/>
      <c r="B15" s="42" t="s">
        <v>39</v>
      </c>
      <c r="C15" s="25">
        <v>400</v>
      </c>
      <c r="D15" s="25">
        <v>450</v>
      </c>
      <c r="E15" s="25">
        <v>450</v>
      </c>
      <c r="F15" s="25">
        <v>450</v>
      </c>
      <c r="G15" s="25">
        <v>900</v>
      </c>
      <c r="H15" s="25">
        <v>900</v>
      </c>
      <c r="I15" s="25">
        <v>900</v>
      </c>
      <c r="J15" s="25">
        <v>900</v>
      </c>
      <c r="K15" s="25">
        <v>900</v>
      </c>
      <c r="L15" s="25">
        <v>900</v>
      </c>
      <c r="M15" s="25">
        <v>1200</v>
      </c>
      <c r="N15" s="25">
        <v>1200</v>
      </c>
      <c r="O15" s="43">
        <f t="shared" ref="O15:O17" si="2">SUM(C15:N15)</f>
        <v>9550</v>
      </c>
      <c r="P15" s="19"/>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row>
    <row r="16" spans="1:62" s="23" customFormat="1" ht="16.350000000000001" customHeight="1">
      <c r="A16" s="68"/>
      <c r="B16" s="42" t="s">
        <v>40</v>
      </c>
      <c r="C16" s="25">
        <v>250</v>
      </c>
      <c r="D16" s="25">
        <v>650</v>
      </c>
      <c r="E16" s="25">
        <v>800</v>
      </c>
      <c r="F16" s="25">
        <v>350</v>
      </c>
      <c r="G16" s="25">
        <v>725</v>
      </c>
      <c r="H16" s="25">
        <v>820</v>
      </c>
      <c r="I16" s="25">
        <v>1125</v>
      </c>
      <c r="J16" s="25">
        <v>1156.25</v>
      </c>
      <c r="K16" s="25">
        <v>1227.45</v>
      </c>
      <c r="L16" s="25">
        <v>1100</v>
      </c>
      <c r="M16" s="25">
        <v>1250</v>
      </c>
      <c r="N16" s="25">
        <v>1367.45</v>
      </c>
      <c r="O16" s="43">
        <f t="shared" si="2"/>
        <v>10821.150000000001</v>
      </c>
      <c r="P16" s="19"/>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row>
    <row r="17" spans="1:62" s="23" customFormat="1" ht="16.350000000000001" customHeight="1">
      <c r="A17" s="68"/>
      <c r="B17" s="42" t="s">
        <v>41</v>
      </c>
      <c r="C17" s="25">
        <v>1250</v>
      </c>
      <c r="D17" s="25">
        <v>1250</v>
      </c>
      <c r="E17" s="25">
        <v>1250</v>
      </c>
      <c r="F17" s="25">
        <v>1250</v>
      </c>
      <c r="G17" s="25">
        <v>1250</v>
      </c>
      <c r="H17" s="25">
        <v>1250</v>
      </c>
      <c r="I17" s="25">
        <v>1250</v>
      </c>
      <c r="J17" s="25">
        <v>1250</v>
      </c>
      <c r="K17" s="25">
        <v>1250</v>
      </c>
      <c r="L17" s="25">
        <v>1250</v>
      </c>
      <c r="M17" s="25">
        <v>1250</v>
      </c>
      <c r="N17" s="25">
        <v>1250</v>
      </c>
      <c r="O17" s="43">
        <f t="shared" si="2"/>
        <v>15000</v>
      </c>
      <c r="P17" s="19"/>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row>
    <row r="18" spans="1:62" s="23" customFormat="1" ht="16.350000000000001" customHeight="1">
      <c r="A18" s="68"/>
      <c r="B18" s="41" t="s">
        <v>43</v>
      </c>
      <c r="C18" s="44">
        <f t="shared" ref="C18:N18" si="3">IF(SUM(C14:C17)=0,"",SUM(C14:C17))</f>
        <v>4400</v>
      </c>
      <c r="D18" s="44">
        <f t="shared" si="3"/>
        <v>4850</v>
      </c>
      <c r="E18" s="44">
        <f t="shared" si="3"/>
        <v>6000</v>
      </c>
      <c r="F18" s="44">
        <f t="shared" si="3"/>
        <v>7050</v>
      </c>
      <c r="G18" s="44">
        <f t="shared" si="3"/>
        <v>7875</v>
      </c>
      <c r="H18" s="44">
        <f t="shared" si="3"/>
        <v>7970</v>
      </c>
      <c r="I18" s="44">
        <f t="shared" si="3"/>
        <v>11275</v>
      </c>
      <c r="J18" s="44">
        <f t="shared" si="3"/>
        <v>12306.25</v>
      </c>
      <c r="K18" s="44">
        <f t="shared" si="3"/>
        <v>12377.45</v>
      </c>
      <c r="L18" s="44">
        <f t="shared" si="3"/>
        <v>12250</v>
      </c>
      <c r="M18" s="44">
        <f t="shared" si="3"/>
        <v>12700</v>
      </c>
      <c r="N18" s="44">
        <f t="shared" si="3"/>
        <v>12817.45</v>
      </c>
      <c r="O18" s="64">
        <f>SUM(ActualExpenses[[#Totals],[JAN]:[DEC]])</f>
        <v>111871.15</v>
      </c>
      <c r="P18" s="19"/>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row>
    <row r="19" spans="1:62" s="23" customFormat="1" ht="16.350000000000001" customHeight="1">
      <c r="A19" s="68"/>
      <c r="B19" s="63" t="s">
        <v>44</v>
      </c>
      <c r="C19" s="27">
        <f>IFERROR('P&amp;L Example'!$C$11-ActualExpenses[[#Totals],[JAN]],"")</f>
        <v>-1400</v>
      </c>
      <c r="D19" s="27">
        <f>IFERROR('P&amp;L Example'!$D$11-ActualExpenses[[#Totals],[FEB]],"")</f>
        <v>2600</v>
      </c>
      <c r="E19" s="27">
        <f>IFERROR('P&amp;L Example'!$E$11-ActualExpenses[[#Totals],[MAR]],"")</f>
        <v>3600</v>
      </c>
      <c r="F19" s="27">
        <f>IFERROR('P&amp;L Example'!$F$11-ActualExpenses[[#Totals],[APR]],"")</f>
        <v>-3056</v>
      </c>
      <c r="G19" s="27">
        <f>IFERROR('P&amp;L Example'!$G$11-ActualExpenses[[#Totals],[MAY]],"")</f>
        <v>591</v>
      </c>
      <c r="H19" s="27">
        <f>IFERROR('P&amp;L Example'!$H$11-ActualExpenses[[#Totals],[JUN]],"")</f>
        <v>2120</v>
      </c>
      <c r="I19" s="27">
        <f>IFERROR('P&amp;L Example'!$I$11-ActualExpenses[[#Totals],[JUL]],"")</f>
        <v>2575</v>
      </c>
      <c r="J19" s="27">
        <f>IFERROR('P&amp;L Example'!$J$11-ActualExpenses[[#Totals],[AUG]],"")</f>
        <v>2888.75</v>
      </c>
      <c r="K19" s="27">
        <f>IFERROR('P&amp;L Example'!$K$11-ActualExpenses[[#Totals],[SEP]],"")</f>
        <v>1151.9499999999989</v>
      </c>
      <c r="L19" s="27">
        <f>IFERROR('P&amp;L Example'!$L$11-ActualExpenses[[#Totals],[OCT]],"")</f>
        <v>-650</v>
      </c>
      <c r="M19" s="27">
        <f>IFERROR('P&amp;L Example'!$M$11-ActualExpenses[[#Totals],[NOV]],"")</f>
        <v>3545</v>
      </c>
      <c r="N19" s="27">
        <f>IFERROR('P&amp;L Example'!$N$11-ActualExpenses[[#Totals],[DEC]],"")</f>
        <v>2551.9499999999989</v>
      </c>
      <c r="O19" s="26">
        <f>SUM(C19:N19)</f>
        <v>16517.649999999998</v>
      </c>
      <c r="P19" s="19"/>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row>
    <row r="20" spans="1:62" s="23" customFormat="1" ht="16.350000000000001" customHeight="1">
      <c r="A20" s="68"/>
      <c r="B20" s="63" t="s">
        <v>45</v>
      </c>
      <c r="C20" s="27">
        <f t="shared" ref="C20:D20" si="4">C19*0.15</f>
        <v>-210</v>
      </c>
      <c r="D20" s="27">
        <f t="shared" si="4"/>
        <v>390</v>
      </c>
      <c r="E20" s="27">
        <f t="shared" ref="E20" si="5">E19*0.15</f>
        <v>540</v>
      </c>
      <c r="F20" s="27">
        <f t="shared" ref="F20" si="6">F19*0.15</f>
        <v>-458.4</v>
      </c>
      <c r="G20" s="27">
        <f t="shared" ref="G20" si="7">G19*0.15</f>
        <v>88.649999999999991</v>
      </c>
      <c r="H20" s="27">
        <f t="shared" ref="H20" si="8">H19*0.15</f>
        <v>318</v>
      </c>
      <c r="I20" s="27">
        <f t="shared" ref="I20" si="9">I19*0.15</f>
        <v>386.25</v>
      </c>
      <c r="J20" s="27">
        <f t="shared" ref="J20" si="10">J19*0.15</f>
        <v>433.3125</v>
      </c>
      <c r="K20" s="27">
        <f t="shared" ref="K20" si="11">K19*0.15</f>
        <v>172.79249999999982</v>
      </c>
      <c r="L20" s="27">
        <f t="shared" ref="L20" si="12">L19*0.15</f>
        <v>-97.5</v>
      </c>
      <c r="M20" s="27">
        <f t="shared" ref="M20" si="13">M19*0.15</f>
        <v>531.75</v>
      </c>
      <c r="N20" s="27">
        <f t="shared" ref="N20" si="14">N19*0.15</f>
        <v>382.79249999999985</v>
      </c>
      <c r="O20" s="26">
        <f>SUM('P&amp;L Example'!$C$20:$N$20)</f>
        <v>2477.6474999999996</v>
      </c>
      <c r="P20" s="19"/>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row>
    <row r="21" spans="1:62" s="23" customFormat="1" ht="9" customHeight="1">
      <c r="A21" s="68"/>
      <c r="B21" s="114"/>
      <c r="C21" s="115"/>
      <c r="D21" s="115"/>
      <c r="E21" s="115"/>
      <c r="F21" s="115"/>
      <c r="G21" s="115"/>
      <c r="H21" s="115"/>
      <c r="I21" s="115"/>
      <c r="J21" s="115"/>
      <c r="K21" s="115"/>
      <c r="L21" s="115"/>
      <c r="M21" s="115"/>
      <c r="N21" s="115"/>
      <c r="O21" s="116"/>
      <c r="P21" s="19"/>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row>
    <row r="22" spans="1:62" s="23" customFormat="1" ht="16.350000000000001" customHeight="1">
      <c r="A22" s="68"/>
      <c r="B22" s="14" t="s">
        <v>46</v>
      </c>
      <c r="C22" s="29">
        <f>IFERROR(C19-'P&amp;L Example'!$C$20," ")</f>
        <v>-1190</v>
      </c>
      <c r="D22" s="29">
        <f>IFERROR(D19-'P&amp;L Example'!$D$20," ")</f>
        <v>2210</v>
      </c>
      <c r="E22" s="29">
        <f>IFERROR(E19-'P&amp;L Example'!$E$20,"")</f>
        <v>3060</v>
      </c>
      <c r="F22" s="29">
        <f>IFERROR(F19-'P&amp;L Example'!$F$20,"")</f>
        <v>-2597.6</v>
      </c>
      <c r="G22" s="29">
        <f>IFERROR(G19-'P&amp;L Example'!$G$20,"")</f>
        <v>502.35</v>
      </c>
      <c r="H22" s="29">
        <f>IFERROR(H19-'P&amp;L Example'!$H$20,"")</f>
        <v>1802</v>
      </c>
      <c r="I22" s="29">
        <f>IFERROR(I19-'P&amp;L Example'!$I$20,"")</f>
        <v>2188.75</v>
      </c>
      <c r="J22" s="29">
        <f>IFERROR(J19-'P&amp;L Example'!$J$20,"")</f>
        <v>2455.4375</v>
      </c>
      <c r="K22" s="29">
        <f>IFERROR(K19-'P&amp;L Example'!$K$20,"")</f>
        <v>979.15749999999912</v>
      </c>
      <c r="L22" s="29">
        <f>IFERROR(L19-'P&amp;L Example'!$L$20,"")</f>
        <v>-552.5</v>
      </c>
      <c r="M22" s="29">
        <f>IFERROR(M19-'P&amp;L Example'!$M$20,"")</f>
        <v>3013.25</v>
      </c>
      <c r="N22" s="29">
        <f>IFERROR(N19-'P&amp;L Example'!$N$20,"")</f>
        <v>2169.1574999999989</v>
      </c>
      <c r="O22" s="30">
        <f>IFERROR(O19-'P&amp;L Example'!$O$20,"")</f>
        <v>14040.002499999999</v>
      </c>
      <c r="P22" s="19"/>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row>
    <row r="23" spans="1:62" s="23" customFormat="1" ht="9" customHeight="1">
      <c r="A23" s="68"/>
      <c r="B23" s="117"/>
      <c r="C23" s="118"/>
      <c r="D23" s="118"/>
      <c r="E23" s="118"/>
      <c r="F23" s="118"/>
      <c r="G23" s="118"/>
      <c r="H23" s="118"/>
      <c r="I23" s="118"/>
      <c r="J23" s="118"/>
      <c r="K23" s="118"/>
      <c r="L23" s="118"/>
      <c r="M23" s="118"/>
      <c r="N23" s="118"/>
      <c r="O23" s="119"/>
      <c r="P23" s="19"/>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row>
    <row r="24" spans="1:62" s="23" customFormat="1" ht="9" customHeight="1">
      <c r="A24" s="68"/>
      <c r="B24" s="11"/>
      <c r="C24" s="8"/>
      <c r="D24" s="8"/>
      <c r="E24" s="8"/>
      <c r="F24" s="8"/>
      <c r="G24" s="8"/>
      <c r="H24" s="8"/>
      <c r="I24" s="8"/>
      <c r="J24" s="8"/>
      <c r="K24" s="8"/>
      <c r="L24" s="8"/>
      <c r="M24" s="8"/>
      <c r="N24" s="8"/>
      <c r="O24" s="46"/>
      <c r="P24" s="19"/>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row>
    <row r="25" spans="1:62" s="23" customFormat="1" ht="30" customHeight="1">
      <c r="A25" s="68"/>
      <c r="B25" s="9"/>
      <c r="C25" s="10"/>
      <c r="D25" s="10"/>
      <c r="E25" s="10"/>
      <c r="F25" s="10"/>
      <c r="G25" s="10"/>
      <c r="H25" s="10"/>
      <c r="I25" s="10"/>
      <c r="J25" s="10"/>
      <c r="K25" s="10"/>
      <c r="L25" s="10"/>
      <c r="M25" s="10"/>
      <c r="N25" s="10"/>
      <c r="O25" s="47"/>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row>
    <row r="26" spans="1:62" s="37" customFormat="1" ht="30" customHeight="1">
      <c r="A26" s="69"/>
      <c r="B26" s="10"/>
      <c r="C26" s="10"/>
      <c r="D26" s="10"/>
      <c r="E26" s="10"/>
      <c r="F26" s="10"/>
      <c r="G26" s="10"/>
      <c r="H26" s="10"/>
      <c r="I26" s="10"/>
      <c r="J26" s="10"/>
      <c r="K26" s="10"/>
      <c r="L26" s="10"/>
      <c r="M26" s="10"/>
      <c r="N26" s="10"/>
      <c r="O26" s="47"/>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row>
    <row r="27" spans="1:62" s="37" customFormat="1" ht="30" customHeight="1">
      <c r="A27" s="69"/>
      <c r="B27" s="5"/>
      <c r="C27" s="5"/>
      <c r="D27" s="5"/>
      <c r="E27" s="5"/>
      <c r="F27" s="5"/>
      <c r="G27" s="5"/>
      <c r="H27" s="5"/>
      <c r="I27" s="5"/>
      <c r="J27" s="5"/>
      <c r="K27" s="5"/>
      <c r="L27" s="5"/>
      <c r="M27" s="5"/>
      <c r="N27" s="5"/>
      <c r="O27" s="48"/>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row>
    <row r="28" spans="1:62" s="37" customFormat="1" ht="30" customHeight="1">
      <c r="A28" s="69"/>
      <c r="B28" s="5"/>
      <c r="C28" s="5"/>
      <c r="D28" s="5"/>
      <c r="E28" s="5"/>
      <c r="F28" s="5"/>
      <c r="G28" s="5"/>
      <c r="H28" s="5"/>
      <c r="I28" s="5"/>
      <c r="J28" s="5"/>
      <c r="K28" s="5"/>
      <c r="L28" s="5"/>
      <c r="M28" s="5"/>
      <c r="N28" s="5"/>
      <c r="O28" s="48"/>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row>
    <row r="29" spans="1:62" s="22" customFormat="1" ht="30" customHeight="1">
      <c r="A29" s="66"/>
      <c r="B29" s="5"/>
      <c r="C29" s="5"/>
      <c r="D29" s="5"/>
      <c r="E29" s="5"/>
      <c r="F29" s="5"/>
      <c r="G29" s="5"/>
      <c r="H29" s="5"/>
      <c r="I29" s="5"/>
      <c r="J29" s="5"/>
      <c r="K29" s="5"/>
      <c r="L29" s="5"/>
      <c r="M29" s="5"/>
      <c r="N29" s="5"/>
      <c r="O29" s="48"/>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row>
    <row r="30" spans="1:62" s="5" customFormat="1" ht="30" customHeight="1">
      <c r="A30" s="67"/>
      <c r="O30" s="48"/>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row>
    <row r="31" spans="1:62" s="10" customFormat="1" ht="30" customHeight="1">
      <c r="A31" s="8"/>
    </row>
    <row r="32" spans="1:62" s="10" customFormat="1" ht="30" customHeight="1">
      <c r="A32" s="70"/>
      <c r="B32" s="5"/>
      <c r="C32" s="5"/>
      <c r="D32" s="5"/>
      <c r="E32" s="5"/>
      <c r="F32" s="5"/>
      <c r="G32" s="5"/>
      <c r="H32" s="5"/>
      <c r="I32" s="5"/>
      <c r="J32" s="5"/>
      <c r="K32" s="5"/>
      <c r="L32" s="5"/>
      <c r="M32" s="5"/>
      <c r="N32" s="5"/>
      <c r="O32" s="48"/>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row>
    <row r="33" spans="1:62" s="10" customFormat="1" ht="30" customHeight="1">
      <c r="A33" s="70"/>
      <c r="B33" s="5"/>
      <c r="C33" s="5"/>
      <c r="D33" s="5"/>
      <c r="E33" s="5"/>
      <c r="F33" s="5"/>
      <c r="G33" s="5"/>
      <c r="H33" s="5"/>
      <c r="I33" s="5"/>
      <c r="J33" s="5"/>
      <c r="K33" s="5"/>
      <c r="L33" s="5"/>
      <c r="M33" s="5"/>
      <c r="N33" s="5"/>
      <c r="O33" s="48"/>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row>
    <row r="34" spans="1:62" s="5" customFormat="1" ht="30" customHeight="1">
      <c r="A34" s="67"/>
      <c r="O34" s="48"/>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row>
    <row r="35" spans="1:62" s="5" customFormat="1" ht="30" customHeight="1">
      <c r="A35" s="67"/>
      <c r="B35" s="1"/>
      <c r="C35" s="1"/>
      <c r="D35" s="1"/>
      <c r="E35" s="1"/>
      <c r="F35" s="1"/>
      <c r="G35" s="1"/>
      <c r="H35" s="1"/>
      <c r="I35" s="1"/>
      <c r="J35" s="1"/>
      <c r="K35" s="1"/>
      <c r="L35" s="1"/>
      <c r="M35" s="1"/>
      <c r="N35" s="1"/>
      <c r="O35" s="49"/>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row>
    <row r="36" spans="1:62" s="5" customFormat="1" ht="30" customHeight="1">
      <c r="A36" s="67"/>
      <c r="B36" s="1"/>
      <c r="C36" s="1"/>
      <c r="D36" s="1"/>
      <c r="E36" s="1"/>
      <c r="F36" s="1"/>
      <c r="G36" s="1"/>
      <c r="H36" s="1"/>
      <c r="I36" s="1"/>
      <c r="J36" s="1"/>
      <c r="K36" s="1"/>
      <c r="L36" s="1"/>
      <c r="M36" s="1"/>
      <c r="N36" s="1"/>
      <c r="O36" s="49"/>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row>
    <row r="37" spans="1:62" s="5" customFormat="1" ht="30" customHeight="1">
      <c r="A37" s="67"/>
      <c r="B37" s="1"/>
      <c r="C37" s="1"/>
      <c r="D37" s="1"/>
      <c r="E37" s="1"/>
      <c r="F37" s="1"/>
      <c r="G37" s="1"/>
      <c r="H37" s="1"/>
      <c r="I37" s="1"/>
      <c r="J37" s="1"/>
      <c r="K37" s="1"/>
      <c r="L37" s="1"/>
      <c r="M37" s="1"/>
      <c r="N37" s="1"/>
      <c r="O37" s="49"/>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1:62" s="5" customFormat="1" ht="30" customHeight="1">
      <c r="A38" s="67"/>
      <c r="B38" s="1"/>
      <c r="C38" s="1"/>
      <c r="D38" s="1"/>
      <c r="E38" s="1"/>
      <c r="F38" s="1"/>
      <c r="G38" s="1"/>
      <c r="H38" s="1"/>
      <c r="I38" s="1"/>
      <c r="J38" s="1"/>
      <c r="K38" s="1"/>
      <c r="L38" s="1"/>
      <c r="M38" s="1"/>
      <c r="N38" s="1"/>
      <c r="O38" s="49"/>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row>
    <row r="39" spans="1:62" s="5" customFormat="1" ht="30" customHeight="1">
      <c r="A39" s="67"/>
      <c r="B39" s="1"/>
      <c r="C39" s="1"/>
      <c r="D39" s="1"/>
      <c r="E39" s="1"/>
      <c r="F39" s="1"/>
      <c r="G39" s="1"/>
      <c r="H39" s="1"/>
      <c r="I39" s="1"/>
      <c r="J39" s="1"/>
      <c r="K39" s="1"/>
      <c r="L39" s="1"/>
      <c r="M39" s="1"/>
      <c r="N39" s="1"/>
      <c r="O39" s="49"/>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row>
    <row r="40" spans="1:62" s="5" customFormat="1" ht="30" customHeight="1">
      <c r="A40" s="67"/>
      <c r="B40" s="1"/>
      <c r="C40" s="1"/>
      <c r="D40" s="1"/>
      <c r="E40" s="1"/>
      <c r="F40" s="1"/>
      <c r="G40" s="1"/>
      <c r="H40" s="1"/>
      <c r="I40" s="1"/>
      <c r="J40" s="1"/>
      <c r="K40" s="1"/>
      <c r="L40" s="1"/>
      <c r="M40" s="1"/>
      <c r="N40" s="1"/>
      <c r="O40" s="49"/>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row>
    <row r="41" spans="1:62" s="5" customFormat="1" ht="30" customHeight="1">
      <c r="A41" s="67"/>
      <c r="B41" s="1"/>
      <c r="C41" s="1"/>
      <c r="D41" s="1"/>
      <c r="E41" s="1"/>
      <c r="F41" s="1"/>
      <c r="G41" s="1"/>
      <c r="H41" s="1"/>
      <c r="I41" s="1"/>
      <c r="J41" s="1"/>
      <c r="K41" s="1"/>
      <c r="L41" s="1"/>
      <c r="M41" s="1"/>
      <c r="N41" s="1"/>
      <c r="O41" s="49"/>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row>
  </sheetData>
  <mergeCells count="1">
    <mergeCell ref="C2:O2"/>
  </mergeCells>
  <dataValidations count="9">
    <dataValidation allowBlank="1" showInputMessage="1" showErrorMessage="1" prompt="This worksheet contains sample data in the template from previous worksheet. Title of the worksheet is in cell at right. Other helpful instructions on how to use this worksheet are in cells in this column. Arrow down to get started." sqref="A1" xr:uid="{162A05B4-D434-4523-A32E-89142E0E48E0}"/>
    <dataValidation allowBlank="1" showInputMessage="1" showErrorMessage="1" prompt="Business name is in cell at right and Date in cell C2. Next instruction is in cell A4." sqref="A2" xr:uid="{94167547-5DB7-4F4D-B841-A9F8E3F2BD61}"/>
    <dataValidation allowBlank="1" showInputMessage="1" showErrorMessage="1" prompt="Revenue items with values for each month are in Actual Revenue table starting in cell at right. Net Sales for each month, and Year to Date are auto calculated. Next instruction is in cell A10." sqref="A4" xr:uid="{94614BC0-8381-4A10-B867-6F616CA97517}"/>
    <dataValidation allowBlank="1" showInputMessage="1" showErrorMessage="1" prompt="Cost of Goods Sold label is in cell at right. Cost of Goods Sold for each month and Year to Date are auto calculated in cells C10 through O10._x000a_" sqref="A10" xr:uid="{70AF2478-4722-4796-9A04-1D1F1C3BF255}"/>
    <dataValidation allowBlank="1" showInputMessage="1" showErrorMessage="1" prompt="Gross Profit label is in cell at right. Gross Profit for each month and Year to Date are auto calculated in cells C11 through O11. Next instruction is in cell A13." sqref="A11" xr:uid="{3CAED503-E580-4DF6-9921-BE731AF508B9}"/>
    <dataValidation allowBlank="1" showInputMessage="1" showErrorMessage="1" prompt="Expenses items with values for each month are in Actual Expenses table starting in cell at right. Year to Date, and Total Expenses are auto calculated. Next instruction is in cell A19." sqref="A13" xr:uid="{DDC18B32-629A-483D-945A-47EB7284A100}"/>
    <dataValidation allowBlank="1" showInputMessage="1" showErrorMessage="1" prompt="Income Before Taxes label is in cell at right. Income Before Taxes for each month and Year to Date are auto calculated in cells C19 through O19." sqref="A19" xr:uid="{1A776958-CAAF-48A9-973D-3194E8AC25DA}"/>
    <dataValidation allowBlank="1" showInputMessage="1" showErrorMessage="1" prompt="Income Tax Expense label is in cell at right. Income Tax Expense for each month and Year to Date are auto calculated in cells C20 through O20. Next instruction is in cell A22." sqref="A20" xr:uid="{20EF5B10-B70E-4292-B95C-D12B0C753CCD}"/>
    <dataValidation allowBlank="1" showInputMessage="1" showErrorMessage="1" prompt="Net Income label is in cell at right. Net Income for each month and Year to Date are auto calculated in cells C22 through O22." sqref="A22" xr:uid="{F2A182E9-2625-46D5-9172-7D82AFF3E6B6}"/>
  </dataValidations>
  <pageMargins left="0.7" right="0.7" top="0.75" bottom="0.75" header="0.3" footer="0.3"/>
  <pageSetup scale="53" orientation="landscape" horizontalDpi="1200" verticalDpi="12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emplate>TM16400880</Templat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Start</vt:lpstr>
      <vt:lpstr>Overview</vt:lpstr>
      <vt:lpstr>Start-Up Costs Template</vt:lpstr>
      <vt:lpstr>Start-Up Costs Example</vt:lpstr>
      <vt:lpstr>P&amp;L Template</vt:lpstr>
      <vt:lpstr>P&amp;L Example</vt:lpstr>
      <vt:lpstr>Overview!Print_Area</vt:lpstr>
      <vt:lpstr>'P&amp;L Example'!Print_Area</vt:lpstr>
      <vt:lpstr>'P&amp;L Template'!Print_Area</vt:lpstr>
      <vt:lpstr>Start!Print_Area</vt:lpstr>
      <vt:lpstr>'Start-Up Costs Example'!Print_Area</vt:lpstr>
      <vt:lpstr>'Start-Up Costs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2021-12-29T23:15:02Z</dcterms:created>
  <dcterms:modified xsi:type="dcterms:W3CDTF">2022-06-29T23:34:23Z</dcterms:modified>
  <cp:category/>
  <cp:contentStatus/>
</cp:coreProperties>
</file>